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R-dfs01\DATI\Pubblica\Fibrenet\MARKETING\SITO\RETICOLA\"/>
    </mc:Choice>
  </mc:AlternateContent>
  <xr:revisionPtr revIDLastSave="0" documentId="13_ncr:1_{E78DABD6-0E3C-44A4-AD64-40A84F5CDCF3}" xr6:coauthVersionLast="47" xr6:coauthVersionMax="47" xr10:uidLastSave="{00000000-0000-0000-0000-000000000000}"/>
  <bookViews>
    <workbookView xWindow="-120" yWindow="-120" windowWidth="29040" windowHeight="15720" xr2:uid="{AC32E4A7-E189-4DD6-A41F-E66910459BEF}"/>
  </bookViews>
  <sheets>
    <sheet name="RETICOLA " sheetId="3" r:id="rId1"/>
    <sheet name="DATI reticola" sheetId="5" state="hidden" r:id="rId2"/>
    <sheet name="Foglio1" sheetId="7" state="hidden" r:id="rId3"/>
    <sheet name="DATI reticola (2)" sheetId="6" state="hidden" r:id="rId4"/>
  </sheets>
  <definedNames>
    <definedName name="_xlnm._FilterDatabase" localSheetId="1" hidden="1">'DATI reticola'!$A$1:$AJ$97</definedName>
    <definedName name="_xlnm._FilterDatabase" localSheetId="3" hidden="1">'DATI reticola (2)'!$A$1:$AI$73</definedName>
    <definedName name="_xlnm.Print_Area" localSheetId="0">'RETICOLA '!$A$1:$G$57</definedName>
    <definedName name="mattone">#REF!</definedName>
    <definedName name="PIETRAoSASSO">#REF!</definedName>
    <definedName name="Reticolato">#REF!</definedName>
    <definedName name="_xlnm.Print_Titles" localSheetId="0">'RETICOLA 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D4" i="3" l="1"/>
  <c r="A13" i="3" s="1"/>
  <c r="AF4" i="3"/>
  <c r="F46" i="3"/>
  <c r="G47" i="3" s="1"/>
  <c r="X2" i="5"/>
  <c r="F39" i="3"/>
  <c r="D31" i="3"/>
  <c r="F31" i="3" s="1"/>
  <c r="D30" i="3"/>
  <c r="F30" i="3" s="1"/>
  <c r="D28" i="3"/>
  <c r="F28" i="3" s="1"/>
  <c r="D27" i="3"/>
  <c r="F27" i="3" s="1"/>
  <c r="D25" i="3"/>
  <c r="F25" i="3" s="1"/>
  <c r="D24" i="3"/>
  <c r="F24" i="3" s="1"/>
  <c r="D22" i="3"/>
  <c r="F22" i="3" s="1"/>
  <c r="D21" i="3"/>
  <c r="F21" i="3" s="1"/>
  <c r="E1" i="3"/>
  <c r="A15" i="3" s="1"/>
  <c r="G32" i="3" l="1"/>
  <c r="AN4" i="3"/>
  <c r="AM4" i="3"/>
  <c r="N4" i="3"/>
  <c r="L4" i="3"/>
  <c r="D35" i="3" s="1"/>
  <c r="K4" i="3"/>
  <c r="M4" i="3" s="1"/>
  <c r="E35" i="3" s="1"/>
  <c r="I4" i="3" a="1"/>
  <c r="F35" i="3" l="1"/>
  <c r="A10" i="3" l="1"/>
  <c r="X4" i="5"/>
  <c r="X97" i="6"/>
  <c r="X96" i="6"/>
  <c r="X95" i="6"/>
  <c r="X94" i="6"/>
  <c r="X93" i="6"/>
  <c r="X92" i="6"/>
  <c r="X91" i="6"/>
  <c r="X90" i="6"/>
  <c r="X89" i="6"/>
  <c r="X88" i="6"/>
  <c r="X87" i="6"/>
  <c r="X86" i="6"/>
  <c r="X85" i="6"/>
  <c r="X84" i="6"/>
  <c r="X83" i="6"/>
  <c r="X82" i="6"/>
  <c r="X81" i="6"/>
  <c r="X80" i="6"/>
  <c r="X79" i="6"/>
  <c r="X78" i="6"/>
  <c r="X77" i="6"/>
  <c r="X76" i="6"/>
  <c r="X75" i="6"/>
  <c r="X74" i="6"/>
  <c r="X73" i="6"/>
  <c r="X72" i="6"/>
  <c r="X71" i="6"/>
  <c r="X70" i="6"/>
  <c r="X69" i="6"/>
  <c r="X68" i="6"/>
  <c r="X67" i="6"/>
  <c r="X66" i="6"/>
  <c r="X65" i="6"/>
  <c r="X64" i="6"/>
  <c r="X63" i="6"/>
  <c r="X62" i="6"/>
  <c r="X61" i="6"/>
  <c r="X60" i="6"/>
  <c r="X59" i="6"/>
  <c r="X58" i="6"/>
  <c r="X57" i="6"/>
  <c r="X56" i="6"/>
  <c r="X55" i="6"/>
  <c r="X54" i="6"/>
  <c r="X53" i="6"/>
  <c r="X52" i="6"/>
  <c r="X51" i="6"/>
  <c r="X50" i="6"/>
  <c r="X49" i="6"/>
  <c r="X48" i="6"/>
  <c r="X47" i="6"/>
  <c r="X46" i="6"/>
  <c r="X45" i="6"/>
  <c r="X44" i="6"/>
  <c r="X43" i="6"/>
  <c r="X42" i="6"/>
  <c r="X41" i="6"/>
  <c r="X40" i="6"/>
  <c r="X39" i="6"/>
  <c r="X38" i="6"/>
  <c r="X37" i="6"/>
  <c r="X36" i="6"/>
  <c r="X35" i="6"/>
  <c r="X34" i="6"/>
  <c r="X33" i="6"/>
  <c r="X32" i="6"/>
  <c r="X31" i="6"/>
  <c r="X30" i="6"/>
  <c r="X29" i="6"/>
  <c r="X28" i="6"/>
  <c r="X27" i="6"/>
  <c r="X26" i="6"/>
  <c r="X25" i="6"/>
  <c r="X24" i="6"/>
  <c r="X23" i="6"/>
  <c r="X22" i="6"/>
  <c r="X21" i="6"/>
  <c r="X20" i="6"/>
  <c r="X19" i="6"/>
  <c r="X18" i="6"/>
  <c r="X17" i="6"/>
  <c r="X16" i="6"/>
  <c r="X15" i="6"/>
  <c r="X14" i="6"/>
  <c r="X13" i="6"/>
  <c r="X12" i="6"/>
  <c r="X11" i="6"/>
  <c r="X10" i="6"/>
  <c r="X9" i="6"/>
  <c r="X8" i="6"/>
  <c r="X7" i="6"/>
  <c r="X6" i="6"/>
  <c r="X5" i="6"/>
  <c r="X4" i="6"/>
  <c r="X3" i="6"/>
  <c r="X2" i="6"/>
  <c r="X26" i="5"/>
  <c r="X49" i="5"/>
  <c r="X48" i="5"/>
  <c r="X47" i="5"/>
  <c r="X46" i="5"/>
  <c r="X45" i="5"/>
  <c r="X44" i="5"/>
  <c r="X43" i="5"/>
  <c r="X42" i="5"/>
  <c r="X41" i="5"/>
  <c r="X40" i="5"/>
  <c r="X39" i="5"/>
  <c r="X38" i="5"/>
  <c r="X37" i="5"/>
  <c r="X36" i="5"/>
  <c r="X35" i="5"/>
  <c r="X34" i="5"/>
  <c r="X33" i="5"/>
  <c r="X32" i="5"/>
  <c r="X31" i="5"/>
  <c r="X30" i="5"/>
  <c r="X29" i="5"/>
  <c r="X28" i="5"/>
  <c r="X27" i="5"/>
  <c r="J4" i="3" l="1"/>
  <c r="A11" i="3" s="1"/>
  <c r="AH4" i="3"/>
  <c r="E42" i="3" s="1"/>
  <c r="AG4" i="3"/>
  <c r="D42" i="3" s="1"/>
  <c r="AE4" i="3"/>
  <c r="A42" i="3" s="1"/>
  <c r="AC4" i="3"/>
  <c r="E40" i="3" s="1"/>
  <c r="Z4" i="3"/>
  <c r="Y4" i="3"/>
  <c r="X4" i="3"/>
  <c r="A39" i="3" s="1"/>
  <c r="V4" i="3"/>
  <c r="D38" i="3" s="1"/>
  <c r="U4" i="3"/>
  <c r="T4" i="3"/>
  <c r="S4" i="3"/>
  <c r="E37" i="3" s="1"/>
  <c r="R4" i="3"/>
  <c r="D37" i="3" s="1"/>
  <c r="Q4" i="3"/>
  <c r="A37" i="3" s="1"/>
  <c r="P4" i="3"/>
  <c r="E36" i="3" s="1"/>
  <c r="O4" i="3"/>
  <c r="A36" i="3"/>
  <c r="A35" i="3"/>
  <c r="X50" i="5"/>
  <c r="X74" i="5"/>
  <c r="X3" i="5"/>
  <c r="X51" i="5"/>
  <c r="X75" i="5"/>
  <c r="X52" i="5"/>
  <c r="X76" i="5"/>
  <c r="X5" i="5"/>
  <c r="X53" i="5"/>
  <c r="X77" i="5"/>
  <c r="X6" i="5"/>
  <c r="X54" i="5"/>
  <c r="X78" i="5"/>
  <c r="X7" i="5"/>
  <c r="X55" i="5"/>
  <c r="X79" i="5"/>
  <c r="X8" i="5"/>
  <c r="X56" i="5"/>
  <c r="X80" i="5"/>
  <c r="X9" i="5"/>
  <c r="X57" i="5"/>
  <c r="X81" i="5"/>
  <c r="X10" i="5"/>
  <c r="X58" i="5"/>
  <c r="X82" i="5"/>
  <c r="X11" i="5"/>
  <c r="X59" i="5"/>
  <c r="X83" i="5"/>
  <c r="X12" i="5"/>
  <c r="X60" i="5"/>
  <c r="X84" i="5"/>
  <c r="X13" i="5"/>
  <c r="X61" i="5"/>
  <c r="X85" i="5"/>
  <c r="X14" i="5"/>
  <c r="X62" i="5"/>
  <c r="X86" i="5"/>
  <c r="X15" i="5"/>
  <c r="X63" i="5"/>
  <c r="X87" i="5"/>
  <c r="X16" i="5"/>
  <c r="X64" i="5"/>
  <c r="X88" i="5"/>
  <c r="X17" i="5"/>
  <c r="X65" i="5"/>
  <c r="X89" i="5"/>
  <c r="X18" i="5"/>
  <c r="X66" i="5"/>
  <c r="X90" i="5"/>
  <c r="X19" i="5"/>
  <c r="X67" i="5"/>
  <c r="X91" i="5"/>
  <c r="X20" i="5"/>
  <c r="X68" i="5"/>
  <c r="X92" i="5"/>
  <c r="X21" i="5"/>
  <c r="X69" i="5"/>
  <c r="X93" i="5"/>
  <c r="X22" i="5"/>
  <c r="X70" i="5"/>
  <c r="X94" i="5"/>
  <c r="X23" i="5"/>
  <c r="X71" i="5"/>
  <c r="X95" i="5"/>
  <c r="X24" i="5"/>
  <c r="X72" i="5"/>
  <c r="X96" i="5"/>
  <c r="X25" i="5"/>
  <c r="X73" i="5"/>
  <c r="X97" i="5"/>
  <c r="F42" i="3" l="1"/>
  <c r="A12" i="3"/>
  <c r="D36" i="3"/>
  <c r="F36" i="3" s="1"/>
  <c r="F37" i="3"/>
  <c r="AB4" i="3"/>
  <c r="D40" i="3" s="1"/>
  <c r="F40" i="3" s="1"/>
  <c r="W4" i="3"/>
  <c r="E38" i="3" s="1"/>
  <c r="F38" i="3" s="1"/>
  <c r="A38" i="3"/>
  <c r="A23" i="3"/>
  <c r="E41" i="3" l="1"/>
  <c r="F41" i="3" s="1"/>
  <c r="G43" i="3" s="1"/>
  <c r="G49" i="3" l="1"/>
  <c r="E51" i="3" s="1"/>
  <c r="F51" i="3" s="1"/>
  <c r="G51" i="3" s="1"/>
  <c r="E54" i="3" s="1"/>
  <c r="F54" i="3" s="1"/>
  <c r="G54" i="3" s="1"/>
  <c r="G56" i="3" s="1"/>
  <c r="G57" i="3" s="1"/>
  <c r="G15" i="3" l="1"/>
  <c r="G5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<sst xmlns="http://schemas.openxmlformats.org/spreadsheetml/2006/main" count="2666" uniqueCount="119">
  <si>
    <t>FBRT-03-I49</t>
  </si>
  <si>
    <t>FBRT-05-I49</t>
  </si>
  <si>
    <t>FBR-ANG-190X9</t>
  </si>
  <si>
    <t>FBR-MOR-3I</t>
  </si>
  <si>
    <t>Elementi Analisi</t>
  </si>
  <si>
    <t>u.m.</t>
  </si>
  <si>
    <t>CNHL115</t>
  </si>
  <si>
    <t>SNHL115</t>
  </si>
  <si>
    <r>
      <rPr>
        <b/>
        <sz val="11"/>
        <color theme="1"/>
        <rFont val="Century Gothic"/>
        <family val="2"/>
      </rPr>
      <t xml:space="preserve">INCLUSO NEL PREZZO:  </t>
    </r>
    <r>
      <rPr>
        <sz val="11"/>
        <color theme="1"/>
        <rFont val="Century Gothic"/>
        <family val="2"/>
      </rPr>
      <t xml:space="preserve">
La fornitura e posa in opera del materiale sopra indicato e quanto altro occorre per dare il lavoro finito. 
</t>
    </r>
    <r>
      <rPr>
        <b/>
        <sz val="11"/>
        <color theme="1"/>
        <rFont val="Century Gothic"/>
        <family val="2"/>
      </rPr>
      <t xml:space="preserve">ESCLUSO DAL PREZZO: </t>
    </r>
    <r>
      <rPr>
        <sz val="11"/>
        <color theme="1"/>
        <rFont val="Century Gothic"/>
        <family val="2"/>
      </rPr>
      <t xml:space="preserve">
Quant'altro non espressamente specificato</t>
    </r>
  </si>
  <si>
    <r>
      <t>m</t>
    </r>
    <r>
      <rPr>
        <sz val="11"/>
        <color theme="1"/>
        <rFont val="Aptos Narrow"/>
        <family val="2"/>
      </rPr>
      <t>²</t>
    </r>
  </si>
  <si>
    <t xml:space="preserve">M01002a - operaio edile specializzato </t>
  </si>
  <si>
    <t>M01004a - operaio edile comune</t>
  </si>
  <si>
    <r>
      <t>h/m</t>
    </r>
    <r>
      <rPr>
        <sz val="11"/>
        <color theme="1"/>
        <rFont val="Aptos Narrow"/>
        <family val="2"/>
      </rPr>
      <t>²</t>
    </r>
  </si>
  <si>
    <t>totale risorse umane RU</t>
  </si>
  <si>
    <t>kg</t>
  </si>
  <si>
    <t>totale prodotti da costruzione PR</t>
  </si>
  <si>
    <t>totale noli e trasporti NT</t>
  </si>
  <si>
    <t>sommano RU + PR + NT</t>
  </si>
  <si>
    <t>%</t>
  </si>
  <si>
    <r>
      <t xml:space="preserve">di cui oneri per la </t>
    </r>
    <r>
      <rPr>
        <b/>
        <i/>
        <sz val="8"/>
        <color theme="1"/>
        <rFont val="Century Gothic"/>
        <family val="2"/>
      </rPr>
      <t>sicurezza</t>
    </r>
    <r>
      <rPr>
        <i/>
        <sz val="8"/>
        <color theme="1"/>
        <rFont val="Century Gothic"/>
        <family val="2"/>
      </rPr>
      <t xml:space="preserve"> afferenti all'impresa</t>
    </r>
  </si>
  <si>
    <t>TOTALE LAVORAZIONI A + B + C</t>
  </si>
  <si>
    <t>INCIDENZA MANODOPERA (% INC. M.O.)</t>
  </si>
  <si>
    <t>Supporto</t>
  </si>
  <si>
    <t>Trefolo</t>
  </si>
  <si>
    <t>€/m trefolo</t>
  </si>
  <si>
    <t>FBRC-200-08-IN</t>
  </si>
  <si>
    <t>FBRC-400-08-IN</t>
  </si>
  <si>
    <t>FBRC-600-08-IN</t>
  </si>
  <si>
    <t>FBRC-200-08-INFR</t>
  </si>
  <si>
    <t>FBRC-400-08-INFR</t>
  </si>
  <si>
    <t>FBRC-600-08-INFR</t>
  </si>
  <si>
    <t>Connettore A</t>
  </si>
  <si>
    <t>Connettore B</t>
  </si>
  <si>
    <t>Angolare</t>
  </si>
  <si>
    <t>40x40 cm</t>
  </si>
  <si>
    <t>Pietrame</t>
  </si>
  <si>
    <t>Mattoni</t>
  </si>
  <si>
    <t>Maglia</t>
  </si>
  <si>
    <t>Sp. muro (cm)</t>
  </si>
  <si>
    <t>Qtà Connettore A</t>
  </si>
  <si>
    <t>€ u Connettore A</t>
  </si>
  <si>
    <t>€ u Connettore B</t>
  </si>
  <si>
    <t>Qtà Connettore B</t>
  </si>
  <si>
    <t>Qtà Angolare</t>
  </si>
  <si>
    <t>€ u Angolare</t>
  </si>
  <si>
    <t>Morsetto</t>
  </si>
  <si>
    <t>Qtà morsetto</t>
  </si>
  <si>
    <t>€ u Morsetto</t>
  </si>
  <si>
    <t>Diam Trefolo (mm)</t>
  </si>
  <si>
    <t>Rck (Mpa)</t>
  </si>
  <si>
    <t>Consumo Malta</t>
  </si>
  <si>
    <t>€ u Malta</t>
  </si>
  <si>
    <t>CNHL110</t>
  </si>
  <si>
    <t>EPOCA CALCE NHL 110</t>
  </si>
  <si>
    <t>malta a base calce nhl per interventi di restauro e rinforzo strutturale di elementi in muratura</t>
  </si>
  <si>
    <t>Cod. Malta</t>
  </si>
  <si>
    <t>Nome Malta</t>
  </si>
  <si>
    <t>Descrizione Malta</t>
  </si>
  <si>
    <t>≥ 10</t>
  </si>
  <si>
    <t>EPOCA CALCE NHL 115</t>
  </si>
  <si>
    <t>≥ 15</t>
  </si>
  <si>
    <t>SNHL110</t>
  </si>
  <si>
    <t>malta di purissima calce idraulica naturale per interventi di restauro e rinforzo strutturale di elementi in muratura</t>
  </si>
  <si>
    <t>EPOCA STORICA NHL 110 -</t>
  </si>
  <si>
    <t>EPOCA STORICA NHL 115</t>
  </si>
  <si>
    <t>≥ 12</t>
  </si>
  <si>
    <t>≥ 16</t>
  </si>
  <si>
    <t>Consumo Trefolo/m</t>
  </si>
  <si>
    <t>30x30 cm</t>
  </si>
  <si>
    <t xml:space="preserve">per il rinforzo diffuso </t>
  </si>
  <si>
    <t>Consumo Vinyl</t>
  </si>
  <si>
    <t>Consumo TOT Vinyl</t>
  </si>
  <si>
    <t>L connettore (m)</t>
  </si>
  <si>
    <t>€ kg Vinyl</t>
  </si>
  <si>
    <t>Extra</t>
  </si>
  <si>
    <t>Scarifica giunti</t>
  </si>
  <si>
    <t>Realizzazione perfori</t>
  </si>
  <si>
    <t>applicazione trefoli e connettori</t>
  </si>
  <si>
    <t>ristilatura giunti</t>
  </si>
  <si>
    <t>Scarifica dei giunti di malta</t>
  </si>
  <si>
    <t>Applicazione trefoli e connettori</t>
  </si>
  <si>
    <t xml:space="preserve">Ristilatura giunti </t>
  </si>
  <si>
    <t>Ancorante chimico vinilestere INTEGRA FIXA VINYL15-400</t>
  </si>
  <si>
    <t>m</t>
  </si>
  <si>
    <t>pz</t>
  </si>
  <si>
    <t>orizzontale</t>
  </si>
  <si>
    <t>Testo</t>
  </si>
  <si>
    <t xml:space="preserve">a formare una maglia di </t>
  </si>
  <si>
    <t>disposti orizzontalmente ogni circa tre / quattro ricorsi di malta</t>
  </si>
  <si>
    <t xml:space="preserve">EPOCA STORICA NHL 110 </t>
  </si>
  <si>
    <t>di piccola o media pezzatura</t>
  </si>
  <si>
    <t>VOCE DI CAPITOLATO</t>
  </si>
  <si>
    <t>Tipologia di supporto</t>
  </si>
  <si>
    <t>Diametro Trefolo (mm)</t>
  </si>
  <si>
    <t>Tipologia Malta</t>
  </si>
  <si>
    <t>mattoni</t>
  </si>
  <si>
    <t>pietrame</t>
  </si>
  <si>
    <t>Testo (1)</t>
  </si>
  <si>
    <t>Articolo Trefolo</t>
  </si>
  <si>
    <t>Cella di appoggio</t>
  </si>
  <si>
    <t>Testo (2)</t>
  </si>
  <si>
    <t>Testo (3)</t>
  </si>
  <si>
    <t>Qtà</t>
  </si>
  <si>
    <t xml:space="preserve">Prezzo € </t>
  </si>
  <si>
    <r>
      <t>Parziali €/m</t>
    </r>
    <r>
      <rPr>
        <b/>
        <sz val="11"/>
        <color theme="0"/>
        <rFont val="Aptos Narrow"/>
        <family val="2"/>
      </rPr>
      <t>²</t>
    </r>
  </si>
  <si>
    <t>€/m²</t>
  </si>
  <si>
    <t>RU - RISORSE UMANE</t>
  </si>
  <si>
    <t>Sistema RETICOLA  composto da trefolo, connettori, angolari, manicotti, ancorante chimico ed accessori di completamento del sistema</t>
  </si>
  <si>
    <t>Trasporto</t>
  </si>
  <si>
    <t>m²</t>
  </si>
  <si>
    <t>A) TOALE PARZIALI</t>
  </si>
  <si>
    <t>B) SPESE GENERALI 13-17%</t>
  </si>
  <si>
    <t>C) UTILE DELL'APPALTATORE 10% di A + B</t>
  </si>
  <si>
    <r>
      <t>€/m</t>
    </r>
    <r>
      <rPr>
        <b/>
        <sz val="15"/>
        <color theme="1"/>
        <rFont val="Aptos Narrow"/>
        <family val="2"/>
      </rPr>
      <t>²</t>
    </r>
  </si>
  <si>
    <t>PR - PRODOTTI DA COSTRUZIONE</t>
  </si>
  <si>
    <t>NT - NOLI E TRASPORTI</t>
  </si>
  <si>
    <t>FBR-ANG-130X30</t>
  </si>
  <si>
    <t>FBR-MOR-5I</t>
  </si>
  <si>
    <r>
      <rPr>
        <sz val="11"/>
        <color theme="1"/>
        <rFont val="Century Gothic"/>
        <family val="2"/>
      </rPr>
      <t>TAVOLA</t>
    </r>
    <r>
      <rPr>
        <b/>
        <sz val="11"/>
        <color theme="1"/>
        <rFont val="Century Gothic"/>
        <family val="2"/>
      </rPr>
      <t xml:space="preserve">
</t>
    </r>
    <r>
      <rPr>
        <b/>
        <sz val="20"/>
        <color theme="1"/>
        <rFont val="Century Gothic"/>
        <family val="2"/>
      </rPr>
      <t>05-07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</si>
</sst>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#,##0.00_ ;\-#,##0.00\ 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0"/>
      <name val="Aptos Narrow"/>
      <family val="2"/>
    </font>
    <font>
      <b/>
      <sz val="11"/>
      <color theme="1"/>
      <name val="Century Gothic"/>
      <family val="2"/>
    </font>
    <font>
      <sz val="11"/>
      <color theme="1"/>
      <name val="Aptos Narrow"/>
      <family val="2"/>
    </font>
    <font>
      <i/>
      <sz val="8"/>
      <color theme="1"/>
      <name val="Century Gothic"/>
      <family val="2"/>
    </font>
    <font>
      <b/>
      <i/>
      <sz val="8"/>
      <color theme="1"/>
      <name val="Century Gothic"/>
      <family val="2"/>
    </font>
    <font>
      <b/>
      <sz val="11"/>
      <color indexed="8"/>
      <name val="Century Gothic"/>
      <family val="2"/>
    </font>
    <font>
      <sz val="11"/>
      <name val="Century Gothic"/>
      <family val="2"/>
    </font>
    <font>
      <b/>
      <sz val="15"/>
      <color theme="1"/>
      <name val="Century Gothic"/>
      <family val="2"/>
    </font>
    <font>
      <b/>
      <sz val="15"/>
      <color theme="1"/>
      <name val="Aptos Narrow"/>
      <family val="2"/>
    </font>
    <font>
      <b/>
      <sz val="20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1414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 applyAlignment="1">
      <alignment horizontal="center"/>
    </xf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2" borderId="0" xfId="1" applyNumberFormat="1" applyFont="1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44" fontId="4" fillId="0" borderId="0" xfId="1" applyFont="1" applyFill="1" applyAlignment="1">
      <alignment horizontal="center"/>
    </xf>
    <xf numFmtId="165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165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4" fontId="4" fillId="0" borderId="0" xfId="0" applyNumberFormat="1" applyFont="1"/>
    <xf numFmtId="0" fontId="12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4" fontId="4" fillId="0" borderId="0" xfId="0" applyNumberFormat="1" applyFont="1" applyAlignment="1">
      <alignment horizontal="right"/>
    </xf>
    <xf numFmtId="44" fontId="4" fillId="0" borderId="0" xfId="1" applyFont="1" applyBorder="1"/>
    <xf numFmtId="0" fontId="5" fillId="4" borderId="0" xfId="0" applyFont="1" applyFill="1" applyAlignment="1">
      <alignment horizontal="right" vertical="center" wrapText="1"/>
    </xf>
    <xf numFmtId="4" fontId="5" fillId="4" borderId="0" xfId="0" applyNumberFormat="1" applyFont="1" applyFill="1" applyAlignment="1">
      <alignment horizontal="right" vertical="center" wrapText="1"/>
    </xf>
    <xf numFmtId="0" fontId="5" fillId="5" borderId="0" xfId="0" applyFont="1" applyFill="1" applyAlignment="1">
      <alignment horizontal="left" vertical="center"/>
    </xf>
    <xf numFmtId="4" fontId="5" fillId="5" borderId="0" xfId="0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4" fontId="11" fillId="0" borderId="0" xfId="0" applyNumberFormat="1" applyFont="1" applyAlignment="1">
      <alignment horizontal="right" wrapText="1"/>
    </xf>
    <xf numFmtId="4" fontId="11" fillId="0" borderId="0" xfId="0" applyNumberFormat="1" applyFont="1" applyAlignment="1">
      <alignment horizontal="right"/>
    </xf>
    <xf numFmtId="4" fontId="12" fillId="0" borderId="0" xfId="1" applyNumberFormat="1" applyFont="1" applyFill="1" applyBorder="1" applyAlignment="1">
      <alignment horizontal="right"/>
    </xf>
    <xf numFmtId="4" fontId="4" fillId="0" borderId="0" xfId="0" applyNumberFormat="1" applyFont="1" applyAlignment="1">
      <alignment horizontal="right" wrapText="1"/>
    </xf>
    <xf numFmtId="0" fontId="1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4" fontId="12" fillId="0" borderId="0" xfId="0" applyNumberFormat="1" applyFont="1" applyAlignment="1">
      <alignment horizontal="right" vertical="center"/>
    </xf>
    <xf numFmtId="4" fontId="12" fillId="0" borderId="0" xfId="1" applyNumberFormat="1" applyFont="1" applyFill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 wrapText="1"/>
    </xf>
    <xf numFmtId="4" fontId="4" fillId="0" borderId="0" xfId="1" applyNumberFormat="1" applyFont="1" applyBorder="1" applyAlignment="1">
      <alignment horizontal="right"/>
    </xf>
    <xf numFmtId="165" fontId="7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5" fillId="4" borderId="0" xfId="0" applyFont="1" applyFill="1"/>
    <xf numFmtId="0" fontId="5" fillId="4" borderId="0" xfId="0" applyFont="1" applyFill="1" applyAlignment="1">
      <alignment horizontal="right" vertical="center"/>
    </xf>
    <xf numFmtId="4" fontId="5" fillId="4" borderId="0" xfId="0" applyNumberFormat="1" applyFont="1" applyFill="1"/>
    <xf numFmtId="10" fontId="4" fillId="0" borderId="0" xfId="2" applyNumberFormat="1" applyFont="1"/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right" vertical="center"/>
    </xf>
    <xf numFmtId="4" fontId="5" fillId="5" borderId="0" xfId="0" applyNumberFormat="1" applyFont="1" applyFill="1" applyAlignment="1">
      <alignment vertical="center"/>
    </xf>
    <xf numFmtId="0" fontId="4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/>
    </xf>
    <xf numFmtId="4" fontId="13" fillId="0" borderId="0" xfId="0" applyNumberFormat="1" applyFont="1" applyAlignment="1">
      <alignment vertical="top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top"/>
    </xf>
    <xf numFmtId="0" fontId="5" fillId="4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colors>
    <mruColors>
      <color rgb="FFFFFFCC"/>
      <color rgb="FFFFFF99"/>
      <color rgb="FFB2C9F8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0</xdr:row>
      <xdr:rowOff>133350</xdr:rowOff>
    </xdr:from>
    <xdr:to>
      <xdr:col>2</xdr:col>
      <xdr:colOff>1738870</xdr:colOff>
      <xdr:row>0</xdr:row>
      <xdr:rowOff>619125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CC534CC-062C-43EB-AA3E-5C6290C50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2875" y="133350"/>
          <a:ext cx="1615045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1076325</xdr:colOff>
      <xdr:row>0</xdr:row>
      <xdr:rowOff>0</xdr:rowOff>
    </xdr:from>
    <xdr:to>
      <xdr:col>1</xdr:col>
      <xdr:colOff>1628775</xdr:colOff>
      <xdr:row>1</xdr:row>
      <xdr:rowOff>47477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C9FD32A1-D83C-49F2-B0DF-F745537C5A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52"/>
        <a:stretch>
          <a:fillRect/>
        </a:stretch>
      </xdr:blipFill>
      <xdr:spPr bwMode="auto">
        <a:xfrm>
          <a:off x="1076325" y="0"/>
          <a:ext cx="2466975" cy="8094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0328-60D0-4FE1-BD41-4F59D38F3B44}">
  <sheetPr>
    <pageSetUpPr fitToPage="1"/>
  </sheetPr>
  <dimension ref="A1:AQ121"/>
  <sheetViews>
    <sheetView tabSelected="1" view="pageBreakPreview" zoomScaleNormal="100" zoomScaleSheetLayoutView="100" workbookViewId="0">
      <selection activeCell="AO13" sqref="AO13"/>
    </sheetView>
  </sheetViews>
  <sheetFormatPr defaultColWidth="9.140625" defaultRowHeight="16.5" x14ac:dyDescent="0.3"/>
  <cols>
    <col min="1" max="7" width="28.7109375" style="1" customWidth="1"/>
    <col min="8" max="8" width="16.28515625" style="1" customWidth="1"/>
    <col min="9" max="9" width="25.7109375" style="1" hidden="1" customWidth="1"/>
    <col min="10" max="40" width="25.7109375" style="2" hidden="1" customWidth="1"/>
    <col min="41" max="43" width="25.7109375" style="2" customWidth="1"/>
    <col min="44" max="16384" width="9.140625" style="1"/>
  </cols>
  <sheetData>
    <row r="1" spans="1:43" ht="60" customHeight="1" x14ac:dyDescent="0.3">
      <c r="A1" s="95"/>
      <c r="B1" s="96"/>
      <c r="C1" s="38"/>
      <c r="D1" s="28" t="s">
        <v>118</v>
      </c>
      <c r="E1" s="97" t="str">
        <f>_xlfn.CONCAT("Sistema Reticola 
Trefolo ",C4, " mm, ", "maglia ",B4)</f>
        <v>Sistema Reticola 
Trefolo 3 mm, maglia 30x30 cm</v>
      </c>
      <c r="F1" s="97"/>
      <c r="G1" s="97"/>
      <c r="I1" s="41"/>
    </row>
    <row r="2" spans="1:43" x14ac:dyDescent="0.3">
      <c r="A2" s="27"/>
      <c r="B2" s="27"/>
      <c r="C2" s="37"/>
      <c r="D2" s="39"/>
      <c r="E2" s="40"/>
      <c r="F2" s="40"/>
      <c r="G2" s="40"/>
      <c r="I2" s="41"/>
    </row>
    <row r="3" spans="1:43" ht="30" customHeight="1" x14ac:dyDescent="0.3">
      <c r="A3" s="42" t="s">
        <v>92</v>
      </c>
      <c r="B3" s="42" t="s">
        <v>37</v>
      </c>
      <c r="C3" s="42" t="s">
        <v>93</v>
      </c>
      <c r="D3" s="42" t="s">
        <v>38</v>
      </c>
      <c r="E3" s="40"/>
      <c r="F3" s="40"/>
      <c r="G3" s="40"/>
      <c r="I3" s="51" t="s">
        <v>99</v>
      </c>
      <c r="J3" s="28" t="s">
        <v>97</v>
      </c>
      <c r="K3" s="28" t="s">
        <v>98</v>
      </c>
      <c r="L3" s="28" t="s">
        <v>67</v>
      </c>
      <c r="M3" s="30" t="s">
        <v>24</v>
      </c>
      <c r="N3" s="28" t="s">
        <v>31</v>
      </c>
      <c r="O3" s="28" t="s">
        <v>39</v>
      </c>
      <c r="P3" s="29" t="s">
        <v>40</v>
      </c>
      <c r="Q3" s="28" t="s">
        <v>32</v>
      </c>
      <c r="R3" s="28" t="s">
        <v>42</v>
      </c>
      <c r="S3" s="29" t="s">
        <v>41</v>
      </c>
      <c r="T3" s="30" t="s">
        <v>72</v>
      </c>
      <c r="U3" s="28" t="s">
        <v>33</v>
      </c>
      <c r="V3" s="28" t="s">
        <v>43</v>
      </c>
      <c r="W3" s="29" t="s">
        <v>44</v>
      </c>
      <c r="X3" s="28" t="s">
        <v>45</v>
      </c>
      <c r="Y3" s="28" t="s">
        <v>46</v>
      </c>
      <c r="Z3" s="29" t="s">
        <v>47</v>
      </c>
      <c r="AA3" s="28" t="s">
        <v>70</v>
      </c>
      <c r="AB3" s="28" t="s">
        <v>71</v>
      </c>
      <c r="AC3" s="28" t="s">
        <v>73</v>
      </c>
      <c r="AD3" s="28" t="s">
        <v>56</v>
      </c>
      <c r="AE3" s="28" t="s">
        <v>57</v>
      </c>
      <c r="AF3" s="28" t="s">
        <v>49</v>
      </c>
      <c r="AG3" s="28" t="s">
        <v>50</v>
      </c>
      <c r="AH3" s="31" t="s">
        <v>51</v>
      </c>
      <c r="AI3" s="28" t="s">
        <v>75</v>
      </c>
      <c r="AJ3" s="28" t="s">
        <v>76</v>
      </c>
      <c r="AK3" s="28" t="s">
        <v>77</v>
      </c>
      <c r="AL3" s="28" t="s">
        <v>78</v>
      </c>
      <c r="AM3" s="28" t="s">
        <v>100</v>
      </c>
      <c r="AN3" s="28" t="s">
        <v>101</v>
      </c>
    </row>
    <row r="4" spans="1:43" x14ac:dyDescent="0.3">
      <c r="A4" s="26" t="s">
        <v>96</v>
      </c>
      <c r="B4" s="43" t="s">
        <v>68</v>
      </c>
      <c r="C4" s="44">
        <v>3</v>
      </c>
      <c r="D4" s="44">
        <v>60</v>
      </c>
      <c r="E4" s="40"/>
      <c r="F4" s="40"/>
      <c r="G4" s="40"/>
      <c r="I4" s="51" t="str" cm="1">
        <f t="array" ref="I4:I5">_xlfn.UNIQUE(_xlfn._xlws.FILTER('DATI reticola'!B2:B1800,'DATI reticola'!A2:A1800='RETICOLA '!A4))</f>
        <v>30x30 cm</v>
      </c>
      <c r="J4" s="44" t="str">
        <f>IFERROR(IF(VLOOKUP(A4,'DATI reticola'!A:C,3,0)=0,"",VLOOKUP(A4,'DATI reticola'!A:C,3,0)),"")</f>
        <v xml:space="preserve">per il rinforzo diffuso </v>
      </c>
      <c r="K4" s="44" t="str">
        <f>VLOOKUP(C4,'DATI reticola'!D:G,2,0)</f>
        <v>FBRT-03-I49</v>
      </c>
      <c r="L4" s="44">
        <f>VLOOKUP(B4,'DATI reticola'!B:G,5,0)</f>
        <v>7.8</v>
      </c>
      <c r="M4" s="50">
        <f>VLOOKUP(K4,'DATI reticola'!E:G,3,0)</f>
        <v>1.8</v>
      </c>
      <c r="N4" s="44" t="str">
        <f>VLOOKUP(D4,'DATI reticola'!H:O,2,0)</f>
        <v>FBRC-400-08-IN</v>
      </c>
      <c r="O4" s="44">
        <f>VLOOKUP(D4,'DATI reticola'!H:O,3,0)</f>
        <v>3</v>
      </c>
      <c r="P4" s="44">
        <f>VLOOKUP(D4,'DATI reticola'!H:O,4,0)</f>
        <v>7.75</v>
      </c>
      <c r="Q4" s="44" t="str">
        <f>VLOOKUP(D4,'DATI reticola'!H:O,5,0)</f>
        <v>FBRC-400-08-INFR</v>
      </c>
      <c r="R4" s="44">
        <f>VLOOKUP(D4,'DATI reticola'!H:O,6,0)</f>
        <v>2</v>
      </c>
      <c r="S4" s="44">
        <f>VLOOKUP(D4,'DATI reticola'!H:O,7,0)</f>
        <v>5.6</v>
      </c>
      <c r="T4" s="44">
        <f>VLOOKUP(D4,'DATI reticola'!H:O,8,0)</f>
        <v>0.4</v>
      </c>
      <c r="U4" s="44" t="str">
        <f>VLOOKUP(A4,'DATI reticola'!A:R,16,0)</f>
        <v>FBR-ANG-130X30</v>
      </c>
      <c r="V4" s="44">
        <f>VLOOKUP(A4,'DATI reticola'!A:R,17,0)</f>
        <v>1</v>
      </c>
      <c r="W4" s="44">
        <f>VLOOKUP(U4,'DATI reticola'!P:R,3,0)</f>
        <v>3.15</v>
      </c>
      <c r="X4" s="44" t="str">
        <f>VLOOKUP(C4,'DATI reticola'!D:U,16,0)</f>
        <v>FBR-MOR-3I</v>
      </c>
      <c r="Y4" s="44">
        <f>VLOOKUP(C4,'DATI reticola'!D:U,17,0)</f>
        <v>2</v>
      </c>
      <c r="Z4" s="44">
        <f>VLOOKUP(C4,'DATI reticola'!D:U,18,0)</f>
        <v>0.65</v>
      </c>
      <c r="AA4" s="44">
        <v>0.16600000000000001</v>
      </c>
      <c r="AB4" s="44">
        <f>VLOOKUP(D4,'DATI reticola'!H:Y,17,0)</f>
        <v>0.33200000000000002</v>
      </c>
      <c r="AC4" s="44">
        <f>VLOOKUP(D4,'DATI reticola'!H:Y,18,0)</f>
        <v>33.25</v>
      </c>
      <c r="AD4" s="44" t="str">
        <f>VLOOKUP(A7,'DATI reticola'!V:Z,5,0)</f>
        <v>EPOCA CALCE NHL 115</v>
      </c>
      <c r="AE4" s="44" t="str">
        <f>VLOOKUP(A7,'DATI reticola'!V:AD,6,0)</f>
        <v>malta a base calce nhl per interventi di restauro e rinforzo strutturale di elementi in muratura</v>
      </c>
      <c r="AF4" s="44" t="str">
        <f>VLOOKUP(A7,'DATI reticola'!V:AD,7,0)</f>
        <v>≥ 15</v>
      </c>
      <c r="AG4" s="44">
        <f>VLOOKUP(A7,'DATI reticola'!V:AD,8,0)</f>
        <v>17</v>
      </c>
      <c r="AH4" s="44">
        <f>VLOOKUP(A7,'DATI reticola'!V:AD,9,0)</f>
        <v>0.60399999999999998</v>
      </c>
      <c r="AI4" s="44">
        <v>0.2</v>
      </c>
      <c r="AJ4" s="44">
        <v>0.2</v>
      </c>
      <c r="AK4" s="44">
        <v>0.25</v>
      </c>
      <c r="AL4" s="44">
        <v>0.2</v>
      </c>
      <c r="AM4" s="44" t="str">
        <f>VLOOKUP(A4,'DATI reticola'!A:AJ,35,0)</f>
        <v xml:space="preserve">a formare una maglia di </v>
      </c>
      <c r="AN4" s="44" t="str">
        <f>VLOOKUP(A4,'DATI reticola'!A:AJ,36,0)</f>
        <v>di piccola o media pezzatura</v>
      </c>
    </row>
    <row r="5" spans="1:43" x14ac:dyDescent="0.3">
      <c r="A5" s="37"/>
      <c r="B5" s="37"/>
      <c r="C5" s="37"/>
      <c r="D5" s="37"/>
      <c r="E5" s="40"/>
      <c r="F5" s="40"/>
      <c r="G5" s="40"/>
      <c r="I5" s="51" t="str">
        <v>40x40 cm</v>
      </c>
      <c r="AD5" s="2">
        <v>0</v>
      </c>
    </row>
    <row r="6" spans="1:43" ht="30" customHeight="1" x14ac:dyDescent="0.3">
      <c r="A6" s="42" t="s">
        <v>94</v>
      </c>
      <c r="D6" s="37"/>
      <c r="E6" s="40"/>
      <c r="F6" s="40"/>
      <c r="G6" s="40"/>
      <c r="I6" s="51"/>
    </row>
    <row r="7" spans="1:43" x14ac:dyDescent="0.3">
      <c r="A7" s="44" t="s">
        <v>6</v>
      </c>
      <c r="D7" s="39"/>
      <c r="E7" s="40"/>
      <c r="F7" s="40"/>
      <c r="G7" s="40"/>
      <c r="I7" s="41"/>
    </row>
    <row r="8" spans="1:43" x14ac:dyDescent="0.3">
      <c r="A8" s="27"/>
      <c r="B8" s="27"/>
      <c r="C8" s="27"/>
      <c r="D8" s="27"/>
      <c r="E8" s="27"/>
      <c r="F8" s="27"/>
      <c r="G8" s="27"/>
    </row>
    <row r="9" spans="1:43" ht="19.5" customHeight="1" x14ac:dyDescent="0.3">
      <c r="A9" s="102" t="s">
        <v>91</v>
      </c>
      <c r="B9" s="102"/>
      <c r="C9" s="102"/>
      <c r="D9" s="102"/>
      <c r="E9" s="102"/>
      <c r="F9" s="102"/>
      <c r="G9" s="102"/>
    </row>
    <row r="10" spans="1:43" s="91" customFormat="1" ht="48.75" customHeight="1" x14ac:dyDescent="0.25">
      <c r="A10" s="100" t="str">
        <f>_xlfn.CONCAT(
"Consolidamento o rinforzo di pareti in ",
A4,
IF(AN4=0,""," "&amp;AN4),
", in presenza o meno di listatura, del tipo faccia a vista su una faccia, mediante la tecnica della ristilatura armata dai giunti con sistema RETICOLA di Fibre Net, o equivalente, con applicazione di armatura sottofuga. 
Tale tecnica prevede: "
)</f>
        <v xml:space="preserve">Consolidamento o rinforzo di pareti in pietrame di piccola o media pezzatura, in presenza o meno di listatura, del tipo faccia a vista su una faccia, mediante la tecnica della ristilatura armata dai giunti con sistema RETICOLA di Fibre Net, o equivalente, con applicazione di armatura sottofuga. 
Tale tecnica prevede: </v>
      </c>
      <c r="B10" s="100"/>
      <c r="C10" s="100"/>
      <c r="D10" s="100"/>
      <c r="E10" s="100"/>
      <c r="F10" s="100"/>
      <c r="G10" s="100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</row>
    <row r="11" spans="1:43" ht="33" customHeight="1" x14ac:dyDescent="0.3">
      <c r="A11" s="100" t="str">
        <f>_xlfn.CONCAT("1.  L’applicazione, sulla facciata da mantenere a vista, di trefolo metallico in acciaio inox AISI 316 a 49 fili, diametro ",C4,
" mm, da annegare nella malta di ristilatura seguendo i giunti precedentemente individuati e debitamente scarificati e ripuliti, ",AM4,"",B4," ",J4,"secondo la tecnica ""Reticolatus"";",)</f>
        <v>1.  L’applicazione, sulla facciata da mantenere a vista, di trefolo metallico in acciaio inox AISI 316 a 49 fili, diametro 3 mm, da annegare nella malta di ristilatura seguendo i giunti precedentemente individuati e debitamente scarificati e ripuliti, a formare una maglia di 30x30 cm per il rinforzo diffuso secondo la tecnica "Reticolatus";</v>
      </c>
      <c r="B11" s="100"/>
      <c r="C11" s="100"/>
      <c r="D11" s="100"/>
      <c r="E11" s="100"/>
      <c r="F11" s="100"/>
      <c r="G11" s="100"/>
      <c r="AD11" s="2">
        <v>0</v>
      </c>
    </row>
    <row r="12" spans="1:43" ht="32.25" customHeight="1" x14ac:dyDescent="0.3">
      <c r="A12" s="100" t="str">
        <f>_xlfn.CONCAT("2.  L’inserimento in perfori non passanti iniettati con ancorante VINYL-400 di Fibre Net, o equivalente, o idonee miscele leganti da eseguire in numero di ",
,O4+R4,
"/mq, di idonei connettori costituiti da barra in acciaio inox diametro 8 mm, e lunghezza opportuna, da inserire nella muratura fino a raggiungimento di 2/3 dello spessore murario, completi di sistema di aggancio ai trefoli;")</f>
        <v>2.  L’inserimento in perfori non passanti iniettati con ancorante VINYL-400 di Fibre Net, o equivalente, o idonee miscele leganti da eseguire in numero di 5/mq, di idonei connettori costituiti da barra in acciaio inox diametro 8 mm, e lunghezza opportuna, da inserire nella muratura fino a raggiungimento di 2/3 dello spessore murario, completi di sistema di aggancio ai trefoli;</v>
      </c>
      <c r="B12" s="100"/>
      <c r="C12" s="100"/>
      <c r="D12" s="100"/>
      <c r="E12" s="100"/>
      <c r="F12" s="100"/>
      <c r="G12" s="100"/>
    </row>
    <row r="13" spans="1:43" ht="19.5" customHeight="1" x14ac:dyDescent="0.3">
      <c r="A13" s="100" t="str">
        <f>_xlfn.CONCAT("3.  La stilatura della faccia a vista della muratura con malta ",A7,
" con resistenza a compressione ",AD4, " MPa, da eseguirsi con idonei strumenti metallici  secondo le indicazioni della D.L.")</f>
        <v>3.  La stilatura della faccia a vista della muratura con malta CNHL115 con resistenza a compressione EPOCA CALCE NHL 115 MPa, da eseguirsi con idonei strumenti metallici  secondo le indicazioni della D.L.</v>
      </c>
      <c r="B13" s="100"/>
      <c r="C13" s="100"/>
      <c r="D13" s="100"/>
      <c r="E13" s="100"/>
      <c r="F13" s="100"/>
      <c r="G13" s="100"/>
    </row>
    <row r="14" spans="1:43" ht="102" customHeight="1" x14ac:dyDescent="0.3">
      <c r="A14" s="100" t="s">
        <v>8</v>
      </c>
      <c r="B14" s="100"/>
      <c r="C14" s="100"/>
      <c r="D14" s="100"/>
      <c r="E14" s="100"/>
      <c r="F14" s="100"/>
      <c r="G14" s="100"/>
    </row>
    <row r="15" spans="1:43" ht="19.5" x14ac:dyDescent="0.3">
      <c r="A15" s="98" t="str">
        <f>_xlfn.CONCAT("PREZZO PER M² ",UPPER(E1),", SPESSORI MURO FINO A ",D4," CM")</f>
        <v>PREZZO PER M² SISTEMA RETICOLA 
TREFOLO 3 MM, MAGLIA 30X30 CM, SPESSORI MURO FINO A 60 CM</v>
      </c>
      <c r="B15" s="98"/>
      <c r="C15" s="98"/>
      <c r="D15" s="98"/>
      <c r="E15" s="98"/>
      <c r="F15" s="92" t="s">
        <v>113</v>
      </c>
      <c r="G15" s="93">
        <f>G56</f>
        <v>156.15792500000001</v>
      </c>
    </row>
    <row r="16" spans="1:43" x14ac:dyDescent="0.3">
      <c r="A16" s="101"/>
      <c r="B16" s="101"/>
      <c r="C16" s="101"/>
      <c r="D16" s="101"/>
      <c r="E16" s="101"/>
      <c r="F16" s="101"/>
      <c r="G16" s="101"/>
    </row>
    <row r="17" spans="1:43" s="46" customFormat="1" ht="30" customHeight="1" x14ac:dyDescent="0.25">
      <c r="A17" s="99" t="s">
        <v>4</v>
      </c>
      <c r="B17" s="99"/>
      <c r="C17" s="58" t="s">
        <v>5</v>
      </c>
      <c r="D17" s="58" t="s">
        <v>102</v>
      </c>
      <c r="E17" s="58" t="s">
        <v>103</v>
      </c>
      <c r="F17" s="58" t="s">
        <v>104</v>
      </c>
      <c r="G17" s="59" t="s">
        <v>105</v>
      </c>
    </row>
    <row r="18" spans="1:43" x14ac:dyDescent="0.3">
      <c r="D18" s="2"/>
    </row>
    <row r="19" spans="1:43" s="47" customFormat="1" ht="14.25" x14ac:dyDescent="0.25">
      <c r="A19" s="60" t="s">
        <v>106</v>
      </c>
      <c r="B19" s="60"/>
      <c r="C19" s="60"/>
      <c r="D19" s="60"/>
      <c r="E19" s="60"/>
      <c r="F19" s="60"/>
      <c r="G19" s="61"/>
    </row>
    <row r="20" spans="1:43" ht="16.5" customHeight="1" x14ac:dyDescent="0.3">
      <c r="A20" s="66" t="s">
        <v>79</v>
      </c>
      <c r="D20" s="62"/>
      <c r="E20" s="62"/>
      <c r="F20" s="62"/>
      <c r="G20" s="62"/>
    </row>
    <row r="21" spans="1:43" x14ac:dyDescent="0.3">
      <c r="A21" s="54" t="s">
        <v>10</v>
      </c>
      <c r="C21" s="63" t="s">
        <v>12</v>
      </c>
      <c r="D21" s="52">
        <f>AI4</f>
        <v>0.2</v>
      </c>
      <c r="E21" s="56">
        <v>32.159999999999997</v>
      </c>
      <c r="F21" s="56">
        <f>D21*E21</f>
        <v>6.4319999999999995</v>
      </c>
      <c r="G21" s="56"/>
    </row>
    <row r="22" spans="1:43" x14ac:dyDescent="0.3">
      <c r="A22" s="54" t="s">
        <v>11</v>
      </c>
      <c r="C22" s="63" t="s">
        <v>12</v>
      </c>
      <c r="D22" s="52">
        <f>AI4</f>
        <v>0.2</v>
      </c>
      <c r="E22" s="56">
        <v>26.72</v>
      </c>
      <c r="F22" s="56">
        <f>D22*E22</f>
        <v>5.3440000000000003</v>
      </c>
      <c r="G22" s="56"/>
    </row>
    <row r="23" spans="1:43" ht="16.5" customHeight="1" x14ac:dyDescent="0.3">
      <c r="A23" s="66" t="str">
        <f>_xlfn.CONCAT("Realizzazione di perfori ",(O4+R4), "/m²")</f>
        <v>Realizzazione di perfori 5/m²</v>
      </c>
      <c r="C23" s="64"/>
      <c r="D23" s="52"/>
      <c r="E23" s="70"/>
      <c r="F23" s="70"/>
      <c r="G23" s="56"/>
    </row>
    <row r="24" spans="1:43" ht="16.5" customHeight="1" x14ac:dyDescent="0.3">
      <c r="A24" s="54" t="s">
        <v>10</v>
      </c>
      <c r="C24" s="63" t="s">
        <v>12</v>
      </c>
      <c r="D24" s="52">
        <f>AJ4</f>
        <v>0.2</v>
      </c>
      <c r="E24" s="56">
        <v>32.159999999999997</v>
      </c>
      <c r="F24" s="56">
        <f>D24*E24</f>
        <v>6.4319999999999995</v>
      </c>
      <c r="G24" s="56"/>
    </row>
    <row r="25" spans="1:43" ht="16.5" customHeight="1" x14ac:dyDescent="0.3">
      <c r="A25" s="55" t="s">
        <v>11</v>
      </c>
      <c r="C25" s="63" t="s">
        <v>12</v>
      </c>
      <c r="D25" s="52">
        <f>AJ4</f>
        <v>0.2</v>
      </c>
      <c r="E25" s="56">
        <v>26.72</v>
      </c>
      <c r="F25" s="56">
        <f>D25*E25</f>
        <v>5.3440000000000003</v>
      </c>
      <c r="G25" s="56"/>
    </row>
    <row r="26" spans="1:43" ht="16.5" customHeight="1" x14ac:dyDescent="0.3">
      <c r="A26" s="67" t="s">
        <v>80</v>
      </c>
      <c r="C26" s="65"/>
      <c r="D26" s="52"/>
      <c r="E26" s="71"/>
      <c r="F26" s="71"/>
      <c r="G26" s="56"/>
    </row>
    <row r="27" spans="1:43" ht="16.5" customHeight="1" x14ac:dyDescent="0.3">
      <c r="A27" s="54" t="s">
        <v>10</v>
      </c>
      <c r="C27" s="63" t="s">
        <v>12</v>
      </c>
      <c r="D27" s="52">
        <f>AK4</f>
        <v>0.25</v>
      </c>
      <c r="E27" s="56">
        <v>32.159999999999997</v>
      </c>
      <c r="F27" s="56">
        <f>D27*E27</f>
        <v>8.0399999999999991</v>
      </c>
      <c r="G27" s="56"/>
    </row>
    <row r="28" spans="1:43" ht="16.5" customHeight="1" x14ac:dyDescent="0.3">
      <c r="A28" s="55" t="s">
        <v>11</v>
      </c>
      <c r="C28" s="63" t="s">
        <v>12</v>
      </c>
      <c r="D28" s="52">
        <f>AK4</f>
        <v>0.25</v>
      </c>
      <c r="E28" s="56">
        <v>26.72</v>
      </c>
      <c r="F28" s="56">
        <f>D28*E28</f>
        <v>6.68</v>
      </c>
      <c r="G28" s="56"/>
    </row>
    <row r="29" spans="1:43" ht="16.5" customHeight="1" x14ac:dyDescent="0.3">
      <c r="A29" s="67" t="s">
        <v>81</v>
      </c>
      <c r="C29" s="65"/>
      <c r="D29" s="52"/>
      <c r="E29" s="56"/>
      <c r="F29" s="56"/>
      <c r="G29" s="56"/>
    </row>
    <row r="30" spans="1:43" ht="16.5" customHeight="1" x14ac:dyDescent="0.3">
      <c r="A30" s="54" t="s">
        <v>10</v>
      </c>
      <c r="C30" s="63" t="s">
        <v>12</v>
      </c>
      <c r="D30" s="52">
        <f>AL4</f>
        <v>0.2</v>
      </c>
      <c r="E30" s="56">
        <v>32.159999999999997</v>
      </c>
      <c r="F30" s="56">
        <f>D30*E30</f>
        <v>6.4319999999999995</v>
      </c>
      <c r="G30" s="56"/>
    </row>
    <row r="31" spans="1:43" ht="16.5" customHeight="1" x14ac:dyDescent="0.3">
      <c r="A31" s="55" t="s">
        <v>11</v>
      </c>
      <c r="C31" s="63" t="s">
        <v>12</v>
      </c>
      <c r="D31" s="52">
        <f>AL4</f>
        <v>0.2</v>
      </c>
      <c r="E31" s="56">
        <v>26.72</v>
      </c>
      <c r="F31" s="56">
        <f>D31*E31</f>
        <v>5.3440000000000003</v>
      </c>
      <c r="G31" s="56"/>
    </row>
    <row r="32" spans="1:43" s="3" customFormat="1" ht="16.5" customHeight="1" x14ac:dyDescent="0.2">
      <c r="D32" s="4"/>
      <c r="E32" s="69"/>
      <c r="F32" s="69" t="s">
        <v>13</v>
      </c>
      <c r="G32" s="69">
        <f>SUM(F21:F31)</f>
        <v>50.048000000000002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1:43" ht="16.5" customHeight="1" x14ac:dyDescent="0.3">
      <c r="D33" s="2"/>
      <c r="E33" s="56"/>
      <c r="F33" s="56"/>
      <c r="G33" s="56"/>
    </row>
    <row r="34" spans="1:43" s="47" customFormat="1" ht="16.5" customHeight="1" x14ac:dyDescent="0.25">
      <c r="A34" s="88" t="s">
        <v>114</v>
      </c>
      <c r="B34" s="88"/>
      <c r="C34" s="89"/>
      <c r="D34" s="88"/>
      <c r="E34" s="90"/>
      <c r="F34" s="90"/>
      <c r="G34" s="90"/>
    </row>
    <row r="35" spans="1:43" s="53" customFormat="1" ht="16.5" hidden="1" customHeight="1" x14ac:dyDescent="0.3">
      <c r="A35" s="53" t="str">
        <f>_xlfn.CONCAT( "Trefolo ",K4,)</f>
        <v>Trefolo FBRT-03-I49</v>
      </c>
      <c r="C35" s="74" t="s">
        <v>83</v>
      </c>
      <c r="D35" s="77">
        <f>L4</f>
        <v>7.8</v>
      </c>
      <c r="E35" s="77">
        <f>M4</f>
        <v>1.8</v>
      </c>
      <c r="F35" s="78">
        <f>D35*E35</f>
        <v>14.04</v>
      </c>
      <c r="G35" s="72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</row>
    <row r="36" spans="1:43" s="53" customFormat="1" ht="16.5" hidden="1" customHeight="1" x14ac:dyDescent="0.3">
      <c r="A36" s="53" t="str">
        <f>_xlfn.CONCAT("Connettore ",N4,)</f>
        <v>Connettore FBRC-400-08-IN</v>
      </c>
      <c r="C36" s="74" t="s">
        <v>84</v>
      </c>
      <c r="D36" s="77">
        <f>O4</f>
        <v>3</v>
      </c>
      <c r="E36" s="77">
        <f>P4</f>
        <v>7.75</v>
      </c>
      <c r="F36" s="78">
        <f t="shared" ref="F36:F40" si="0">D36*E36</f>
        <v>23.25</v>
      </c>
      <c r="G36" s="72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</row>
    <row r="37" spans="1:43" s="53" customFormat="1" ht="16.5" hidden="1" customHeight="1" x14ac:dyDescent="0.3">
      <c r="A37" s="53" t="str">
        <f>_xlfn.CONCAT("Connettore ",Q4,)</f>
        <v>Connettore FBRC-400-08-INFR</v>
      </c>
      <c r="C37" s="74" t="s">
        <v>84</v>
      </c>
      <c r="D37" s="77">
        <f>R4</f>
        <v>2</v>
      </c>
      <c r="E37" s="77">
        <f>S4</f>
        <v>5.6</v>
      </c>
      <c r="F37" s="78">
        <f t="shared" si="0"/>
        <v>11.2</v>
      </c>
      <c r="G37" s="72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</row>
    <row r="38" spans="1:43" s="53" customFormat="1" ht="16.5" hidden="1" customHeight="1" x14ac:dyDescent="0.3">
      <c r="A38" s="53" t="str">
        <f>_xlfn.CONCAT("Angolare ",U4,)</f>
        <v>Angolare FBR-ANG-130X30</v>
      </c>
      <c r="C38" s="74" t="s">
        <v>84</v>
      </c>
      <c r="D38" s="77">
        <f>V4</f>
        <v>1</v>
      </c>
      <c r="E38" s="77">
        <f>W4</f>
        <v>3.15</v>
      </c>
      <c r="F38" s="78">
        <f t="shared" si="0"/>
        <v>3.15</v>
      </c>
      <c r="G38" s="72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</row>
    <row r="39" spans="1:43" s="53" customFormat="1" ht="16.5" hidden="1" customHeight="1" x14ac:dyDescent="0.3">
      <c r="A39" s="53" t="str">
        <f>_xlfn.CONCAT("Morsetto ",X4,)</f>
        <v>Morsetto FBR-MOR-3I</v>
      </c>
      <c r="C39" s="74" t="s">
        <v>84</v>
      </c>
      <c r="D39" s="77"/>
      <c r="E39" s="77"/>
      <c r="F39" s="78">
        <f t="shared" si="0"/>
        <v>0</v>
      </c>
      <c r="G39" s="72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</row>
    <row r="40" spans="1:43" s="54" customFormat="1" ht="35.25" hidden="1" customHeight="1" x14ac:dyDescent="0.3">
      <c r="A40" s="55" t="s">
        <v>82</v>
      </c>
      <c r="C40" s="75" t="s">
        <v>14</v>
      </c>
      <c r="D40" s="79">
        <f>AB4</f>
        <v>0.33200000000000002</v>
      </c>
      <c r="E40" s="79">
        <f>AC4</f>
        <v>33.25</v>
      </c>
      <c r="F40" s="78">
        <f t="shared" si="0"/>
        <v>11.039</v>
      </c>
      <c r="G40" s="56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</row>
    <row r="41" spans="1:43" s="54" customFormat="1" ht="52.5" customHeight="1" x14ac:dyDescent="0.3">
      <c r="A41" s="94" t="s">
        <v>107</v>
      </c>
      <c r="B41" s="94"/>
      <c r="C41" s="75" t="s">
        <v>9</v>
      </c>
      <c r="D41" s="79">
        <v>1</v>
      </c>
      <c r="E41" s="79">
        <f>SUM(F35:F40)</f>
        <v>62.678999999999995</v>
      </c>
      <c r="F41" s="78">
        <f>D41*E41</f>
        <v>62.678999999999995</v>
      </c>
      <c r="G41" s="56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</row>
    <row r="42" spans="1:43" s="55" customFormat="1" ht="48.75" customHeight="1" x14ac:dyDescent="0.3">
      <c r="A42" s="94" t="str">
        <f>_xlfn.CONCAT(,AD4, ", ",AE4,)</f>
        <v>EPOCA CALCE NHL 115, malta a base calce nhl per interventi di restauro e rinforzo strutturale di elementi in muratura</v>
      </c>
      <c r="B42" s="94"/>
      <c r="C42" s="76" t="s">
        <v>14</v>
      </c>
      <c r="D42" s="80">
        <f>AG4</f>
        <v>17</v>
      </c>
      <c r="E42" s="80">
        <f>AH4</f>
        <v>0.60399999999999998</v>
      </c>
      <c r="F42" s="78">
        <f>D42*E42</f>
        <v>10.267999999999999</v>
      </c>
      <c r="G42" s="73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</row>
    <row r="43" spans="1:43" s="3" customFormat="1" ht="16.5" customHeight="1" x14ac:dyDescent="0.2">
      <c r="D43" s="4"/>
      <c r="F43" s="5" t="s">
        <v>15</v>
      </c>
      <c r="G43" s="68">
        <f>SUM(F41:F42)</f>
        <v>72.946999999999989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</row>
    <row r="44" spans="1:43" ht="16.5" customHeight="1" x14ac:dyDescent="0.3">
      <c r="D44" s="2"/>
    </row>
    <row r="45" spans="1:43" s="47" customFormat="1" ht="16.5" customHeight="1" x14ac:dyDescent="0.25">
      <c r="A45" s="88" t="s">
        <v>115</v>
      </c>
      <c r="B45" s="88"/>
      <c r="C45" s="89"/>
      <c r="D45" s="88"/>
      <c r="E45" s="90"/>
      <c r="F45" s="90"/>
      <c r="G45" s="90"/>
    </row>
    <row r="46" spans="1:43" x14ac:dyDescent="0.3">
      <c r="A46" s="1" t="s">
        <v>108</v>
      </c>
      <c r="C46" s="63" t="s">
        <v>109</v>
      </c>
      <c r="D46" s="56">
        <v>1</v>
      </c>
      <c r="E46" s="56">
        <v>0.45</v>
      </c>
      <c r="F46" s="81">
        <f>D46*E46</f>
        <v>0.45</v>
      </c>
      <c r="G46" s="57"/>
    </row>
    <row r="47" spans="1:43" x14ac:dyDescent="0.3">
      <c r="A47" s="3"/>
      <c r="B47" s="3"/>
      <c r="C47" s="3"/>
      <c r="D47" s="4"/>
      <c r="E47" s="3"/>
      <c r="F47" s="5" t="s">
        <v>16</v>
      </c>
      <c r="G47" s="68">
        <f>F46</f>
        <v>0.45</v>
      </c>
    </row>
    <row r="48" spans="1:43" x14ac:dyDescent="0.3">
      <c r="D48" s="2"/>
    </row>
    <row r="49" spans="1:7" x14ac:dyDescent="0.3">
      <c r="A49" s="3" t="s">
        <v>110</v>
      </c>
      <c r="C49" s="3"/>
      <c r="D49" s="2"/>
      <c r="F49" s="69" t="s">
        <v>17</v>
      </c>
      <c r="G49" s="82">
        <f>G32+G43+G47</f>
        <v>123.44499999999999</v>
      </c>
    </row>
    <row r="50" spans="1:7" x14ac:dyDescent="0.3">
      <c r="D50" s="2"/>
    </row>
    <row r="51" spans="1:7" x14ac:dyDescent="0.3">
      <c r="A51" s="3" t="s">
        <v>111</v>
      </c>
      <c r="C51" s="5" t="s">
        <v>18</v>
      </c>
      <c r="D51" s="56">
        <v>15</v>
      </c>
      <c r="E51" s="56">
        <f>G49</f>
        <v>123.44499999999999</v>
      </c>
      <c r="F51" s="56">
        <f>D51/100*E51</f>
        <v>18.516749999999998</v>
      </c>
      <c r="G51" s="69">
        <f>F51</f>
        <v>18.516749999999998</v>
      </c>
    </row>
    <row r="52" spans="1:7" x14ac:dyDescent="0.3">
      <c r="D52" s="56"/>
      <c r="E52" s="56"/>
      <c r="F52" s="83" t="s">
        <v>19</v>
      </c>
      <c r="G52" s="69">
        <f>0.02*G56</f>
        <v>3.1231585000000002</v>
      </c>
    </row>
    <row r="53" spans="1:7" x14ac:dyDescent="0.3">
      <c r="D53" s="56"/>
      <c r="E53" s="56"/>
      <c r="F53" s="56"/>
      <c r="G53" s="56"/>
    </row>
    <row r="54" spans="1:7" x14ac:dyDescent="0.3">
      <c r="A54" s="3" t="s">
        <v>112</v>
      </c>
      <c r="C54" s="5" t="s">
        <v>18</v>
      </c>
      <c r="D54" s="56">
        <v>10</v>
      </c>
      <c r="E54" s="56">
        <f>G49+G51</f>
        <v>141.96174999999999</v>
      </c>
      <c r="F54" s="56">
        <f>D54/100*E54</f>
        <v>14.196175</v>
      </c>
      <c r="G54" s="69">
        <f>F54</f>
        <v>14.196175</v>
      </c>
    </row>
    <row r="55" spans="1:7" x14ac:dyDescent="0.3">
      <c r="D55" s="56"/>
      <c r="E55" s="56"/>
      <c r="F55" s="56"/>
      <c r="G55" s="56"/>
    </row>
    <row r="56" spans="1:7" x14ac:dyDescent="0.3">
      <c r="A56" s="84" t="s">
        <v>20</v>
      </c>
      <c r="B56" s="84"/>
      <c r="C56" s="85" t="s">
        <v>105</v>
      </c>
      <c r="D56" s="84"/>
      <c r="E56" s="84"/>
      <c r="F56" s="84"/>
      <c r="G56" s="86">
        <f>G49+G51+G54</f>
        <v>156.15792500000001</v>
      </c>
    </row>
    <row r="57" spans="1:7" x14ac:dyDescent="0.3">
      <c r="A57" s="1" t="s">
        <v>21</v>
      </c>
      <c r="G57" s="87">
        <f>G43/G56</f>
        <v>0.4671360739456546</v>
      </c>
    </row>
    <row r="58" spans="1:7" x14ac:dyDescent="0.3">
      <c r="D58" s="2"/>
    </row>
    <row r="59" spans="1:7" x14ac:dyDescent="0.3">
      <c r="D59" s="2"/>
    </row>
    <row r="60" spans="1:7" x14ac:dyDescent="0.3">
      <c r="D60" s="2"/>
    </row>
    <row r="61" spans="1:7" x14ac:dyDescent="0.3">
      <c r="D61" s="2"/>
    </row>
    <row r="62" spans="1:7" x14ac:dyDescent="0.3">
      <c r="D62" s="2"/>
    </row>
    <row r="63" spans="1:7" x14ac:dyDescent="0.3">
      <c r="D63" s="2"/>
    </row>
    <row r="64" spans="1:7" x14ac:dyDescent="0.3">
      <c r="D64" s="2"/>
    </row>
    <row r="65" spans="4:4" x14ac:dyDescent="0.3">
      <c r="D65" s="2"/>
    </row>
    <row r="66" spans="4:4" x14ac:dyDescent="0.3">
      <c r="D66" s="2"/>
    </row>
    <row r="67" spans="4:4" x14ac:dyDescent="0.3">
      <c r="D67" s="2"/>
    </row>
    <row r="68" spans="4:4" x14ac:dyDescent="0.3">
      <c r="D68" s="2"/>
    </row>
    <row r="69" spans="4:4" x14ac:dyDescent="0.3">
      <c r="D69" s="2"/>
    </row>
    <row r="70" spans="4:4" x14ac:dyDescent="0.3">
      <c r="D70" s="2"/>
    </row>
    <row r="71" spans="4:4" x14ac:dyDescent="0.3">
      <c r="D71" s="2"/>
    </row>
    <row r="72" spans="4:4" x14ac:dyDescent="0.3">
      <c r="D72" s="2"/>
    </row>
    <row r="73" spans="4:4" x14ac:dyDescent="0.3">
      <c r="D73" s="2"/>
    </row>
    <row r="74" spans="4:4" x14ac:dyDescent="0.3">
      <c r="D74" s="2"/>
    </row>
    <row r="75" spans="4:4" x14ac:dyDescent="0.3">
      <c r="D75" s="2"/>
    </row>
    <row r="76" spans="4:4" x14ac:dyDescent="0.3">
      <c r="D76" s="2"/>
    </row>
    <row r="77" spans="4:4" x14ac:dyDescent="0.3">
      <c r="D77" s="2"/>
    </row>
    <row r="78" spans="4:4" x14ac:dyDescent="0.3">
      <c r="D78" s="2"/>
    </row>
    <row r="79" spans="4:4" x14ac:dyDescent="0.3">
      <c r="D79" s="2"/>
    </row>
    <row r="80" spans="4:4" x14ac:dyDescent="0.3">
      <c r="D80" s="2"/>
    </row>
    <row r="81" spans="4:4" x14ac:dyDescent="0.3">
      <c r="D81" s="2"/>
    </row>
    <row r="82" spans="4:4" x14ac:dyDescent="0.3">
      <c r="D82" s="2"/>
    </row>
    <row r="83" spans="4:4" x14ac:dyDescent="0.3">
      <c r="D83" s="2"/>
    </row>
    <row r="84" spans="4:4" x14ac:dyDescent="0.3">
      <c r="D84" s="2"/>
    </row>
    <row r="85" spans="4:4" x14ac:dyDescent="0.3">
      <c r="D85" s="2"/>
    </row>
    <row r="86" spans="4:4" x14ac:dyDescent="0.3">
      <c r="D86" s="2"/>
    </row>
    <row r="87" spans="4:4" x14ac:dyDescent="0.3">
      <c r="D87" s="2"/>
    </row>
    <row r="88" spans="4:4" x14ac:dyDescent="0.3">
      <c r="D88" s="2"/>
    </row>
    <row r="89" spans="4:4" x14ac:dyDescent="0.3">
      <c r="D89" s="2"/>
    </row>
    <row r="90" spans="4:4" x14ac:dyDescent="0.3">
      <c r="D90" s="2"/>
    </row>
    <row r="91" spans="4:4" x14ac:dyDescent="0.3">
      <c r="D91" s="2"/>
    </row>
    <row r="92" spans="4:4" x14ac:dyDescent="0.3">
      <c r="D92" s="2"/>
    </row>
    <row r="93" spans="4:4" x14ac:dyDescent="0.3">
      <c r="D93" s="2"/>
    </row>
    <row r="94" spans="4:4" x14ac:dyDescent="0.3">
      <c r="D94" s="2"/>
    </row>
    <row r="95" spans="4:4" x14ac:dyDescent="0.3">
      <c r="D95" s="2"/>
    </row>
    <row r="96" spans="4:4" x14ac:dyDescent="0.3">
      <c r="D96" s="2"/>
    </row>
    <row r="97" spans="4:4" x14ac:dyDescent="0.3">
      <c r="D97" s="2"/>
    </row>
    <row r="98" spans="4:4" x14ac:dyDescent="0.3">
      <c r="D98" s="2"/>
    </row>
    <row r="99" spans="4:4" x14ac:dyDescent="0.3">
      <c r="D99" s="2"/>
    </row>
    <row r="100" spans="4:4" x14ac:dyDescent="0.3">
      <c r="D100" s="2"/>
    </row>
    <row r="101" spans="4:4" x14ac:dyDescent="0.3">
      <c r="D101" s="2"/>
    </row>
    <row r="102" spans="4:4" x14ac:dyDescent="0.3">
      <c r="D102" s="2"/>
    </row>
    <row r="103" spans="4:4" x14ac:dyDescent="0.3">
      <c r="D103" s="2"/>
    </row>
    <row r="104" spans="4:4" x14ac:dyDescent="0.3">
      <c r="D104" s="2"/>
    </row>
    <row r="105" spans="4:4" x14ac:dyDescent="0.3">
      <c r="D105" s="2"/>
    </row>
    <row r="106" spans="4:4" x14ac:dyDescent="0.3">
      <c r="D106" s="2"/>
    </row>
    <row r="107" spans="4:4" x14ac:dyDescent="0.3">
      <c r="D107" s="2"/>
    </row>
    <row r="108" spans="4:4" x14ac:dyDescent="0.3">
      <c r="D108" s="2"/>
    </row>
    <row r="109" spans="4:4" x14ac:dyDescent="0.3">
      <c r="D109" s="2"/>
    </row>
    <row r="110" spans="4:4" x14ac:dyDescent="0.3">
      <c r="D110" s="2"/>
    </row>
    <row r="111" spans="4:4" x14ac:dyDescent="0.3">
      <c r="D111" s="2"/>
    </row>
    <row r="112" spans="4:4" x14ac:dyDescent="0.3">
      <c r="D112" s="2"/>
    </row>
    <row r="113" spans="4:4" x14ac:dyDescent="0.3">
      <c r="D113" s="2"/>
    </row>
    <row r="114" spans="4:4" x14ac:dyDescent="0.3">
      <c r="D114" s="2"/>
    </row>
    <row r="115" spans="4:4" x14ac:dyDescent="0.3">
      <c r="D115" s="2"/>
    </row>
    <row r="116" spans="4:4" x14ac:dyDescent="0.3">
      <c r="D116" s="2"/>
    </row>
    <row r="117" spans="4:4" x14ac:dyDescent="0.3">
      <c r="D117" s="2"/>
    </row>
    <row r="118" spans="4:4" x14ac:dyDescent="0.3">
      <c r="D118" s="2"/>
    </row>
    <row r="119" spans="4:4" x14ac:dyDescent="0.3">
      <c r="D119" s="2"/>
    </row>
    <row r="120" spans="4:4" x14ac:dyDescent="0.3">
      <c r="D120" s="2"/>
    </row>
    <row r="121" spans="4:4" x14ac:dyDescent="0.3">
      <c r="D121" s="2"/>
    </row>
  </sheetData>
  <mergeCells count="13">
    <mergeCell ref="A42:B42"/>
    <mergeCell ref="A1:B1"/>
    <mergeCell ref="E1:G1"/>
    <mergeCell ref="A15:E15"/>
    <mergeCell ref="A17:B17"/>
    <mergeCell ref="A41:B41"/>
    <mergeCell ref="A12:G12"/>
    <mergeCell ref="A16:G16"/>
    <mergeCell ref="A9:G9"/>
    <mergeCell ref="A10:G10"/>
    <mergeCell ref="A11:G11"/>
    <mergeCell ref="A13:G13"/>
    <mergeCell ref="A14:G14"/>
  </mergeCells>
  <phoneticPr fontId="3" type="noConversion"/>
  <dataValidations count="1">
    <dataValidation type="list" allowBlank="1" showInputMessage="1" showErrorMessage="1" sqref="B4" xr:uid="{B6353A30-1D17-4764-86D7-8094F5FE8F2D}">
      <formula1>_xlfn.ANCHORARRAY($I$4)</formula1>
    </dataValidation>
  </dataValidation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rowBreaks count="1" manualBreakCount="1">
    <brk id="16" max="6" man="1"/>
  </rowBreaks>
  <colBreaks count="1" manualBreakCount="1">
    <brk id="7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15A9A61-26CB-4D80-95F3-5AD3CDAD0615}">
          <x14:formula1>
            <xm:f>'DATI reticola'!$A$2:$A$869</xm:f>
          </x14:formula1>
          <xm:sqref>A4</xm:sqref>
        </x14:dataValidation>
        <x14:dataValidation type="list" allowBlank="1" showInputMessage="1" showErrorMessage="1" xr:uid="{AA7E4A0F-1722-45E5-B3F7-625BC0443C14}">
          <x14:formula1>
            <xm:f>'DATI reticola'!$D$2:$D$869</xm:f>
          </x14:formula1>
          <xm:sqref>C4</xm:sqref>
        </x14:dataValidation>
        <x14:dataValidation type="list" allowBlank="1" showInputMessage="1" showErrorMessage="1" xr:uid="{072AB346-45F0-4F24-B2C0-0D6DB4AAFDDB}">
          <x14:formula1>
            <xm:f>'DATI reticola'!$H$2:$H$869</xm:f>
          </x14:formula1>
          <xm:sqref>D4</xm:sqref>
        </x14:dataValidation>
        <x14:dataValidation type="list" allowBlank="1" showInputMessage="1" showErrorMessage="1" xr:uid="{92BD7A58-9DE1-4DF1-AD07-0019C1BCC2C4}">
          <x14:formula1>
            <xm:f>'DATI reticola'!$V$2:$V$869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6F71-3BD8-4E54-BC20-A5D2E4174821}">
  <dimension ref="A1:AJ97"/>
  <sheetViews>
    <sheetView workbookViewId="0">
      <selection activeCell="C7" sqref="C7"/>
    </sheetView>
  </sheetViews>
  <sheetFormatPr defaultColWidth="25.7109375" defaultRowHeight="16.5" x14ac:dyDescent="0.3"/>
  <cols>
    <col min="1" max="1" width="25.7109375" style="2"/>
    <col min="2" max="2" width="25.7109375" style="2" customWidth="1"/>
    <col min="3" max="3" width="25.7109375" style="33" customWidth="1"/>
    <col min="4" max="6" width="25.7109375" style="2" customWidth="1"/>
    <col min="7" max="7" width="25.7109375" style="34" customWidth="1"/>
    <col min="8" max="10" width="25.7109375" style="2" customWidth="1"/>
    <col min="11" max="11" width="25.7109375" style="34" customWidth="1"/>
    <col min="12" max="13" width="25.7109375" style="2" customWidth="1"/>
    <col min="14" max="14" width="25.7109375" style="34" customWidth="1"/>
    <col min="15" max="15" width="25.7109375" style="35" customWidth="1"/>
    <col min="16" max="17" width="25.7109375" style="2" customWidth="1"/>
    <col min="18" max="18" width="25.7109375" style="34" customWidth="1"/>
    <col min="19" max="20" width="25.7109375" style="2" customWidth="1"/>
    <col min="21" max="21" width="25.7109375" style="34" customWidth="1"/>
    <col min="22" max="29" width="25.7109375" style="2" customWidth="1"/>
    <col min="30" max="30" width="25.7109375" style="36" customWidth="1"/>
    <col min="31" max="34" width="25.7109375" style="2" customWidth="1"/>
    <col min="35" max="36" width="25.7109375" style="33"/>
    <col min="37" max="16384" width="25.7109375" style="2"/>
  </cols>
  <sheetData>
    <row r="1" spans="1:36" s="32" customFormat="1" ht="30" customHeight="1" x14ac:dyDescent="0.25">
      <c r="A1" s="28" t="s">
        <v>22</v>
      </c>
      <c r="B1" s="28" t="s">
        <v>37</v>
      </c>
      <c r="C1" s="28" t="s">
        <v>97</v>
      </c>
      <c r="D1" s="28" t="s">
        <v>93</v>
      </c>
      <c r="E1" s="28" t="s">
        <v>98</v>
      </c>
      <c r="F1" s="28" t="s">
        <v>67</v>
      </c>
      <c r="G1" s="29" t="s">
        <v>24</v>
      </c>
      <c r="H1" s="28" t="s">
        <v>38</v>
      </c>
      <c r="I1" s="28" t="s">
        <v>31</v>
      </c>
      <c r="J1" s="28" t="s">
        <v>39</v>
      </c>
      <c r="K1" s="29" t="s">
        <v>40</v>
      </c>
      <c r="L1" s="28" t="s">
        <v>32</v>
      </c>
      <c r="M1" s="28" t="s">
        <v>42</v>
      </c>
      <c r="N1" s="29" t="s">
        <v>41</v>
      </c>
      <c r="O1" s="30" t="s">
        <v>72</v>
      </c>
      <c r="P1" s="28" t="s">
        <v>33</v>
      </c>
      <c r="Q1" s="28" t="s">
        <v>43</v>
      </c>
      <c r="R1" s="29" t="s">
        <v>44</v>
      </c>
      <c r="S1" s="28" t="s">
        <v>45</v>
      </c>
      <c r="T1" s="28" t="s">
        <v>46</v>
      </c>
      <c r="U1" s="29" t="s">
        <v>47</v>
      </c>
      <c r="V1" s="28" t="s">
        <v>55</v>
      </c>
      <c r="W1" s="28" t="s">
        <v>70</v>
      </c>
      <c r="X1" s="28" t="s">
        <v>71</v>
      </c>
      <c r="Y1" s="28" t="s">
        <v>73</v>
      </c>
      <c r="Z1" s="28" t="s">
        <v>56</v>
      </c>
      <c r="AA1" s="28" t="s">
        <v>57</v>
      </c>
      <c r="AB1" s="28" t="s">
        <v>49</v>
      </c>
      <c r="AC1" s="28" t="s">
        <v>50</v>
      </c>
      <c r="AD1" s="31" t="s">
        <v>51</v>
      </c>
      <c r="AE1" s="28" t="s">
        <v>75</v>
      </c>
      <c r="AF1" s="28" t="s">
        <v>76</v>
      </c>
      <c r="AG1" s="28" t="s">
        <v>77</v>
      </c>
      <c r="AH1" s="28" t="s">
        <v>78</v>
      </c>
      <c r="AI1" s="28" t="s">
        <v>100</v>
      </c>
      <c r="AJ1" s="28" t="s">
        <v>101</v>
      </c>
    </row>
    <row r="2" spans="1:36" x14ac:dyDescent="0.3">
      <c r="A2" s="2" t="s">
        <v>95</v>
      </c>
      <c r="B2" s="2" t="s">
        <v>85</v>
      </c>
      <c r="D2" s="2">
        <v>3</v>
      </c>
      <c r="E2" s="2" t="s">
        <v>0</v>
      </c>
      <c r="F2" s="2">
        <v>5.2</v>
      </c>
      <c r="G2" s="34">
        <v>1.8</v>
      </c>
      <c r="H2" s="2">
        <v>30</v>
      </c>
      <c r="I2" s="2" t="s">
        <v>25</v>
      </c>
      <c r="J2" s="2">
        <v>3</v>
      </c>
      <c r="K2" s="34">
        <v>4.8</v>
      </c>
      <c r="L2" s="2" t="s">
        <v>28</v>
      </c>
      <c r="M2" s="2">
        <v>2</v>
      </c>
      <c r="N2" s="34">
        <v>3.9</v>
      </c>
      <c r="O2" s="35">
        <v>0.2</v>
      </c>
      <c r="P2" s="2" t="s">
        <v>2</v>
      </c>
      <c r="Q2" s="2">
        <v>1</v>
      </c>
      <c r="R2" s="34">
        <v>1.95</v>
      </c>
      <c r="S2" s="2" t="s">
        <v>3</v>
      </c>
      <c r="T2" s="2">
        <v>2</v>
      </c>
      <c r="U2" s="34">
        <v>0.65</v>
      </c>
      <c r="V2" s="2" t="s">
        <v>52</v>
      </c>
      <c r="W2" s="2">
        <v>0.16600000000000001</v>
      </c>
      <c r="X2" s="2">
        <f>W2*O2*(J2+M2)</f>
        <v>0.16600000000000001</v>
      </c>
      <c r="Y2" s="2">
        <v>33.25</v>
      </c>
      <c r="Z2" s="2" t="s">
        <v>53</v>
      </c>
      <c r="AA2" s="2" t="s">
        <v>54</v>
      </c>
      <c r="AB2" s="2" t="s">
        <v>58</v>
      </c>
      <c r="AC2" s="2">
        <v>17</v>
      </c>
      <c r="AD2" s="36">
        <v>0.57199999999999995</v>
      </c>
      <c r="AE2" s="2">
        <v>0.2</v>
      </c>
      <c r="AF2" s="2">
        <v>0.2</v>
      </c>
      <c r="AG2" s="2">
        <v>0.25</v>
      </c>
      <c r="AH2" s="2">
        <v>0.2</v>
      </c>
      <c r="AI2" s="33" t="s">
        <v>88</v>
      </c>
    </row>
    <row r="3" spans="1:36" x14ac:dyDescent="0.3">
      <c r="A3" s="2" t="s">
        <v>95</v>
      </c>
      <c r="B3" s="2" t="s">
        <v>85</v>
      </c>
      <c r="D3" s="2">
        <v>3</v>
      </c>
      <c r="E3" s="2" t="s">
        <v>0</v>
      </c>
      <c r="F3" s="2">
        <v>5.2</v>
      </c>
      <c r="G3" s="34">
        <v>1.8</v>
      </c>
      <c r="H3" s="2">
        <v>30</v>
      </c>
      <c r="I3" s="2" t="s">
        <v>25</v>
      </c>
      <c r="J3" s="2">
        <v>3</v>
      </c>
      <c r="K3" s="34">
        <v>4.8</v>
      </c>
      <c r="L3" s="2" t="s">
        <v>28</v>
      </c>
      <c r="M3" s="2">
        <v>2</v>
      </c>
      <c r="N3" s="34">
        <v>3.9</v>
      </c>
      <c r="O3" s="35">
        <v>0.2</v>
      </c>
      <c r="P3" s="2" t="s">
        <v>2</v>
      </c>
      <c r="Q3" s="2">
        <v>1</v>
      </c>
      <c r="R3" s="34">
        <v>1.95</v>
      </c>
      <c r="S3" s="2" t="s">
        <v>3</v>
      </c>
      <c r="T3" s="2">
        <v>2</v>
      </c>
      <c r="U3" s="34">
        <v>0.65</v>
      </c>
      <c r="V3" s="2" t="s">
        <v>6</v>
      </c>
      <c r="W3" s="2">
        <v>0.16600000000000001</v>
      </c>
      <c r="X3" s="2">
        <f t="shared" ref="X3:X33" si="0">W3*O3*(J3+M3)</f>
        <v>0.16600000000000001</v>
      </c>
      <c r="Y3" s="2">
        <v>33.25</v>
      </c>
      <c r="Z3" s="2" t="s">
        <v>59</v>
      </c>
      <c r="AA3" s="2" t="s">
        <v>54</v>
      </c>
      <c r="AB3" s="2" t="s">
        <v>60</v>
      </c>
      <c r="AC3" s="2">
        <v>17</v>
      </c>
      <c r="AD3" s="36">
        <v>0.60399999999999998</v>
      </c>
      <c r="AE3" s="2">
        <v>0.2</v>
      </c>
      <c r="AF3" s="2">
        <v>0.2</v>
      </c>
      <c r="AG3" s="2">
        <v>0.25</v>
      </c>
      <c r="AH3" s="2">
        <v>0.2</v>
      </c>
      <c r="AI3" s="33" t="s">
        <v>88</v>
      </c>
    </row>
    <row r="4" spans="1:36" x14ac:dyDescent="0.3">
      <c r="A4" s="2" t="s">
        <v>95</v>
      </c>
      <c r="B4" s="2" t="s">
        <v>85</v>
      </c>
      <c r="D4" s="2">
        <v>3</v>
      </c>
      <c r="E4" s="2" t="s">
        <v>0</v>
      </c>
      <c r="F4" s="2">
        <v>5.2</v>
      </c>
      <c r="G4" s="34">
        <v>1.8</v>
      </c>
      <c r="H4" s="2">
        <v>30</v>
      </c>
      <c r="I4" s="2" t="s">
        <v>25</v>
      </c>
      <c r="J4" s="2">
        <v>3</v>
      </c>
      <c r="K4" s="34">
        <v>4.8</v>
      </c>
      <c r="L4" s="2" t="s">
        <v>28</v>
      </c>
      <c r="M4" s="2">
        <v>2</v>
      </c>
      <c r="N4" s="34">
        <v>3.9</v>
      </c>
      <c r="O4" s="35">
        <v>0.2</v>
      </c>
      <c r="P4" s="2" t="s">
        <v>2</v>
      </c>
      <c r="Q4" s="2">
        <v>1</v>
      </c>
      <c r="R4" s="34">
        <v>1.95</v>
      </c>
      <c r="S4" s="2" t="s">
        <v>3</v>
      </c>
      <c r="T4" s="2">
        <v>2</v>
      </c>
      <c r="U4" s="34">
        <v>0.65</v>
      </c>
      <c r="V4" s="2" t="s">
        <v>61</v>
      </c>
      <c r="W4" s="2">
        <v>0.16600000000000001</v>
      </c>
      <c r="X4" s="2">
        <f>W4*O4*(J4+M4)</f>
        <v>0.16600000000000001</v>
      </c>
      <c r="Y4" s="2">
        <v>33.25</v>
      </c>
      <c r="Z4" s="2" t="s">
        <v>89</v>
      </c>
      <c r="AA4" s="2" t="s">
        <v>62</v>
      </c>
      <c r="AB4" s="2" t="s">
        <v>65</v>
      </c>
      <c r="AC4" s="2">
        <v>18</v>
      </c>
      <c r="AD4" s="36">
        <v>0.84799999999999998</v>
      </c>
      <c r="AE4" s="2">
        <v>0.2</v>
      </c>
      <c r="AF4" s="2">
        <v>0.2</v>
      </c>
      <c r="AG4" s="2">
        <v>0.25</v>
      </c>
      <c r="AH4" s="2">
        <v>0.2</v>
      </c>
      <c r="AI4" s="33" t="s">
        <v>88</v>
      </c>
    </row>
    <row r="5" spans="1:36" x14ac:dyDescent="0.3">
      <c r="A5" s="2" t="s">
        <v>95</v>
      </c>
      <c r="B5" s="2" t="s">
        <v>85</v>
      </c>
      <c r="D5" s="2">
        <v>3</v>
      </c>
      <c r="E5" s="2" t="s">
        <v>0</v>
      </c>
      <c r="F5" s="2">
        <v>5.2</v>
      </c>
      <c r="G5" s="34">
        <v>1.8</v>
      </c>
      <c r="H5" s="2">
        <v>30</v>
      </c>
      <c r="I5" s="2" t="s">
        <v>25</v>
      </c>
      <c r="J5" s="2">
        <v>3</v>
      </c>
      <c r="K5" s="34">
        <v>4.8</v>
      </c>
      <c r="L5" s="2" t="s">
        <v>28</v>
      </c>
      <c r="M5" s="2">
        <v>2</v>
      </c>
      <c r="N5" s="34">
        <v>3.9</v>
      </c>
      <c r="O5" s="35">
        <v>0.2</v>
      </c>
      <c r="P5" s="2" t="s">
        <v>2</v>
      </c>
      <c r="Q5" s="2">
        <v>1</v>
      </c>
      <c r="R5" s="34">
        <v>1.95</v>
      </c>
      <c r="S5" s="2" t="s">
        <v>3</v>
      </c>
      <c r="T5" s="2">
        <v>2</v>
      </c>
      <c r="U5" s="34">
        <v>0.65</v>
      </c>
      <c r="V5" s="2" t="s">
        <v>7</v>
      </c>
      <c r="W5" s="2">
        <v>0.16600000000000001</v>
      </c>
      <c r="X5" s="2">
        <f t="shared" si="0"/>
        <v>0.16600000000000001</v>
      </c>
      <c r="Y5" s="2">
        <v>33.25</v>
      </c>
      <c r="Z5" s="2" t="s">
        <v>64</v>
      </c>
      <c r="AA5" s="2" t="s">
        <v>62</v>
      </c>
      <c r="AB5" s="2" t="s">
        <v>66</v>
      </c>
      <c r="AC5" s="2">
        <v>18</v>
      </c>
      <c r="AD5" s="36">
        <v>0.85299999999999998</v>
      </c>
      <c r="AE5" s="2">
        <v>0.2</v>
      </c>
      <c r="AF5" s="2">
        <v>0.2</v>
      </c>
      <c r="AG5" s="2">
        <v>0.25</v>
      </c>
      <c r="AH5" s="2">
        <v>0.2</v>
      </c>
      <c r="AI5" s="33" t="s">
        <v>88</v>
      </c>
    </row>
    <row r="6" spans="1:36" x14ac:dyDescent="0.3">
      <c r="A6" s="2" t="s">
        <v>95</v>
      </c>
      <c r="B6" s="2" t="s">
        <v>85</v>
      </c>
      <c r="D6" s="2">
        <v>5</v>
      </c>
      <c r="E6" s="2" t="s">
        <v>1</v>
      </c>
      <c r="F6" s="2">
        <v>5.2</v>
      </c>
      <c r="G6" s="34">
        <v>3.5</v>
      </c>
      <c r="H6" s="2">
        <v>30</v>
      </c>
      <c r="I6" s="2" t="s">
        <v>25</v>
      </c>
      <c r="J6" s="2">
        <v>3</v>
      </c>
      <c r="K6" s="34">
        <v>4.8</v>
      </c>
      <c r="L6" s="2" t="s">
        <v>28</v>
      </c>
      <c r="M6" s="2">
        <v>2</v>
      </c>
      <c r="N6" s="34">
        <v>3.9</v>
      </c>
      <c r="O6" s="35">
        <v>0.2</v>
      </c>
      <c r="P6" s="2" t="s">
        <v>2</v>
      </c>
      <c r="Q6" s="2">
        <v>1</v>
      </c>
      <c r="R6" s="34">
        <v>1.95</v>
      </c>
      <c r="S6" s="2" t="s">
        <v>117</v>
      </c>
      <c r="T6" s="2">
        <v>2</v>
      </c>
      <c r="U6" s="34">
        <v>0.75</v>
      </c>
      <c r="V6" s="2" t="s">
        <v>52</v>
      </c>
      <c r="W6" s="2">
        <v>0.16600000000000001</v>
      </c>
      <c r="X6" s="2">
        <f t="shared" si="0"/>
        <v>0.16600000000000001</v>
      </c>
      <c r="Y6" s="2">
        <v>33.25</v>
      </c>
      <c r="Z6" s="2" t="s">
        <v>53</v>
      </c>
      <c r="AA6" s="2" t="s">
        <v>54</v>
      </c>
      <c r="AB6" s="2" t="s">
        <v>58</v>
      </c>
      <c r="AC6" s="2">
        <v>17</v>
      </c>
      <c r="AD6" s="36">
        <v>0.57199999999999995</v>
      </c>
      <c r="AE6" s="2">
        <v>0.2</v>
      </c>
      <c r="AF6" s="2">
        <v>0.2</v>
      </c>
      <c r="AG6" s="2">
        <v>0.25</v>
      </c>
      <c r="AH6" s="2">
        <v>0.2</v>
      </c>
      <c r="AI6" s="33" t="s">
        <v>88</v>
      </c>
    </row>
    <row r="7" spans="1:36" x14ac:dyDescent="0.3">
      <c r="A7" s="2" t="s">
        <v>95</v>
      </c>
      <c r="B7" s="2" t="s">
        <v>85</v>
      </c>
      <c r="D7" s="2">
        <v>5</v>
      </c>
      <c r="E7" s="2" t="s">
        <v>1</v>
      </c>
      <c r="F7" s="2">
        <v>5.2</v>
      </c>
      <c r="G7" s="34">
        <v>3.5</v>
      </c>
      <c r="H7" s="2">
        <v>30</v>
      </c>
      <c r="I7" s="2" t="s">
        <v>25</v>
      </c>
      <c r="J7" s="2">
        <v>3</v>
      </c>
      <c r="K7" s="34">
        <v>4.8</v>
      </c>
      <c r="L7" s="2" t="s">
        <v>28</v>
      </c>
      <c r="M7" s="2">
        <v>2</v>
      </c>
      <c r="N7" s="34">
        <v>3.9</v>
      </c>
      <c r="O7" s="35">
        <v>0.2</v>
      </c>
      <c r="P7" s="2" t="s">
        <v>2</v>
      </c>
      <c r="Q7" s="2">
        <v>1</v>
      </c>
      <c r="R7" s="34">
        <v>1.95</v>
      </c>
      <c r="S7" s="2" t="s">
        <v>117</v>
      </c>
      <c r="T7" s="2">
        <v>2</v>
      </c>
      <c r="U7" s="34">
        <v>0.75</v>
      </c>
      <c r="V7" s="2" t="s">
        <v>6</v>
      </c>
      <c r="W7" s="2">
        <v>0.16600000000000001</v>
      </c>
      <c r="X7" s="2">
        <f t="shared" si="0"/>
        <v>0.16600000000000001</v>
      </c>
      <c r="Y7" s="2">
        <v>33.25</v>
      </c>
      <c r="Z7" s="2" t="s">
        <v>59</v>
      </c>
      <c r="AA7" s="2" t="s">
        <v>54</v>
      </c>
      <c r="AB7" s="2" t="s">
        <v>60</v>
      </c>
      <c r="AC7" s="2">
        <v>17</v>
      </c>
      <c r="AD7" s="36">
        <v>0.60399999999999998</v>
      </c>
      <c r="AE7" s="2">
        <v>0.2</v>
      </c>
      <c r="AF7" s="2">
        <v>0.2</v>
      </c>
      <c r="AG7" s="2">
        <v>0.25</v>
      </c>
      <c r="AH7" s="2">
        <v>0.2</v>
      </c>
      <c r="AI7" s="33" t="s">
        <v>88</v>
      </c>
    </row>
    <row r="8" spans="1:36" x14ac:dyDescent="0.3">
      <c r="A8" s="2" t="s">
        <v>95</v>
      </c>
      <c r="B8" s="2" t="s">
        <v>85</v>
      </c>
      <c r="D8" s="2">
        <v>5</v>
      </c>
      <c r="E8" s="2" t="s">
        <v>1</v>
      </c>
      <c r="F8" s="2">
        <v>5.2</v>
      </c>
      <c r="G8" s="34">
        <v>3.5</v>
      </c>
      <c r="H8" s="2">
        <v>30</v>
      </c>
      <c r="I8" s="2" t="s">
        <v>25</v>
      </c>
      <c r="J8" s="2">
        <v>3</v>
      </c>
      <c r="K8" s="34">
        <v>4.8</v>
      </c>
      <c r="L8" s="2" t="s">
        <v>28</v>
      </c>
      <c r="M8" s="2">
        <v>2</v>
      </c>
      <c r="N8" s="34">
        <v>3.9</v>
      </c>
      <c r="O8" s="35">
        <v>0.2</v>
      </c>
      <c r="P8" s="2" t="s">
        <v>2</v>
      </c>
      <c r="Q8" s="2">
        <v>1</v>
      </c>
      <c r="R8" s="34">
        <v>1.95</v>
      </c>
      <c r="S8" s="2" t="s">
        <v>117</v>
      </c>
      <c r="T8" s="2">
        <v>2</v>
      </c>
      <c r="U8" s="34">
        <v>0.75</v>
      </c>
      <c r="V8" s="2" t="s">
        <v>61</v>
      </c>
      <c r="W8" s="2">
        <v>0.16600000000000001</v>
      </c>
      <c r="X8" s="2">
        <f t="shared" si="0"/>
        <v>0.16600000000000001</v>
      </c>
      <c r="Y8" s="2">
        <v>33.25</v>
      </c>
      <c r="Z8" s="2" t="s">
        <v>89</v>
      </c>
      <c r="AA8" s="2" t="s">
        <v>62</v>
      </c>
      <c r="AB8" s="2" t="s">
        <v>65</v>
      </c>
      <c r="AC8" s="2">
        <v>18</v>
      </c>
      <c r="AD8" s="36">
        <v>0.84799999999999998</v>
      </c>
      <c r="AE8" s="2">
        <v>0.2</v>
      </c>
      <c r="AF8" s="2">
        <v>0.2</v>
      </c>
      <c r="AG8" s="2">
        <v>0.25</v>
      </c>
      <c r="AH8" s="2">
        <v>0.2</v>
      </c>
      <c r="AI8" s="33" t="s">
        <v>88</v>
      </c>
    </row>
    <row r="9" spans="1:36" x14ac:dyDescent="0.3">
      <c r="A9" s="2" t="s">
        <v>95</v>
      </c>
      <c r="B9" s="2" t="s">
        <v>85</v>
      </c>
      <c r="D9" s="2">
        <v>5</v>
      </c>
      <c r="E9" s="2" t="s">
        <v>1</v>
      </c>
      <c r="F9" s="2">
        <v>5.2</v>
      </c>
      <c r="G9" s="34">
        <v>3.5</v>
      </c>
      <c r="H9" s="2">
        <v>30</v>
      </c>
      <c r="I9" s="2" t="s">
        <v>25</v>
      </c>
      <c r="J9" s="2">
        <v>3</v>
      </c>
      <c r="K9" s="34">
        <v>4.8</v>
      </c>
      <c r="L9" s="2" t="s">
        <v>28</v>
      </c>
      <c r="M9" s="2">
        <v>2</v>
      </c>
      <c r="N9" s="34">
        <v>3.9</v>
      </c>
      <c r="O9" s="35">
        <v>0.2</v>
      </c>
      <c r="P9" s="2" t="s">
        <v>2</v>
      </c>
      <c r="Q9" s="2">
        <v>1</v>
      </c>
      <c r="R9" s="34">
        <v>1.95</v>
      </c>
      <c r="S9" s="2" t="s">
        <v>117</v>
      </c>
      <c r="T9" s="2">
        <v>2</v>
      </c>
      <c r="U9" s="34">
        <v>0.75</v>
      </c>
      <c r="V9" s="2" t="s">
        <v>7</v>
      </c>
      <c r="W9" s="2">
        <v>0.16600000000000001</v>
      </c>
      <c r="X9" s="2">
        <f t="shared" si="0"/>
        <v>0.16600000000000001</v>
      </c>
      <c r="Y9" s="2">
        <v>33.25</v>
      </c>
      <c r="Z9" s="2" t="s">
        <v>64</v>
      </c>
      <c r="AA9" s="2" t="s">
        <v>62</v>
      </c>
      <c r="AB9" s="2" t="s">
        <v>66</v>
      </c>
      <c r="AC9" s="2">
        <v>18</v>
      </c>
      <c r="AD9" s="36">
        <v>0.85299999999999998</v>
      </c>
      <c r="AE9" s="2">
        <v>0.2</v>
      </c>
      <c r="AF9" s="2">
        <v>0.2</v>
      </c>
      <c r="AG9" s="2">
        <v>0.25</v>
      </c>
      <c r="AH9" s="2">
        <v>0.2</v>
      </c>
      <c r="AI9" s="33" t="s">
        <v>88</v>
      </c>
    </row>
    <row r="10" spans="1:36" x14ac:dyDescent="0.3">
      <c r="A10" s="2" t="s">
        <v>96</v>
      </c>
      <c r="B10" s="2" t="s">
        <v>68</v>
      </c>
      <c r="C10" s="33" t="s">
        <v>69</v>
      </c>
      <c r="D10" s="2">
        <v>3</v>
      </c>
      <c r="E10" s="2" t="s">
        <v>0</v>
      </c>
      <c r="F10" s="2">
        <v>7.8</v>
      </c>
      <c r="G10" s="34">
        <v>1.8</v>
      </c>
      <c r="H10" s="2">
        <v>30</v>
      </c>
      <c r="I10" s="2" t="s">
        <v>25</v>
      </c>
      <c r="J10" s="2">
        <v>3</v>
      </c>
      <c r="K10" s="34">
        <v>4.8</v>
      </c>
      <c r="L10" s="2" t="s">
        <v>28</v>
      </c>
      <c r="M10" s="2">
        <v>2</v>
      </c>
      <c r="N10" s="34">
        <v>3.9</v>
      </c>
      <c r="O10" s="35">
        <v>0.2</v>
      </c>
      <c r="P10" s="2" t="s">
        <v>116</v>
      </c>
      <c r="Q10" s="2">
        <v>1</v>
      </c>
      <c r="R10" s="34">
        <v>3.15</v>
      </c>
      <c r="S10" s="2" t="s">
        <v>3</v>
      </c>
      <c r="T10" s="2">
        <v>2</v>
      </c>
      <c r="U10" s="34">
        <v>0.65</v>
      </c>
      <c r="V10" s="2" t="s">
        <v>52</v>
      </c>
      <c r="W10" s="2">
        <v>0.16600000000000001</v>
      </c>
      <c r="X10" s="2">
        <f t="shared" si="0"/>
        <v>0.16600000000000001</v>
      </c>
      <c r="Y10" s="2">
        <v>33.25</v>
      </c>
      <c r="Z10" s="2" t="s">
        <v>53</v>
      </c>
      <c r="AA10" s="2" t="s">
        <v>54</v>
      </c>
      <c r="AB10" s="2" t="s">
        <v>58</v>
      </c>
      <c r="AC10" s="2">
        <v>17</v>
      </c>
      <c r="AD10" s="36">
        <v>0.57199999999999995</v>
      </c>
      <c r="AE10" s="2">
        <v>0.2</v>
      </c>
      <c r="AF10" s="2">
        <v>0.2</v>
      </c>
      <c r="AG10" s="2">
        <v>0.25</v>
      </c>
      <c r="AH10" s="2">
        <v>0.2</v>
      </c>
      <c r="AI10" s="33" t="s">
        <v>87</v>
      </c>
      <c r="AJ10" s="33" t="s">
        <v>90</v>
      </c>
    </row>
    <row r="11" spans="1:36" x14ac:dyDescent="0.3">
      <c r="A11" s="2" t="s">
        <v>96</v>
      </c>
      <c r="B11" s="2" t="s">
        <v>68</v>
      </c>
      <c r="C11" s="33" t="s">
        <v>69</v>
      </c>
      <c r="D11" s="2">
        <v>3</v>
      </c>
      <c r="E11" s="2" t="s">
        <v>0</v>
      </c>
      <c r="F11" s="2">
        <v>7.8</v>
      </c>
      <c r="G11" s="34">
        <v>1.8</v>
      </c>
      <c r="H11" s="2">
        <v>30</v>
      </c>
      <c r="I11" s="2" t="s">
        <v>25</v>
      </c>
      <c r="J11" s="2">
        <v>3</v>
      </c>
      <c r="K11" s="34">
        <v>4.8</v>
      </c>
      <c r="L11" s="2" t="s">
        <v>28</v>
      </c>
      <c r="M11" s="2">
        <v>2</v>
      </c>
      <c r="N11" s="34">
        <v>3.9</v>
      </c>
      <c r="O11" s="35">
        <v>0.2</v>
      </c>
      <c r="P11" s="2" t="s">
        <v>116</v>
      </c>
      <c r="Q11" s="2">
        <v>1</v>
      </c>
      <c r="R11" s="34">
        <v>3.15</v>
      </c>
      <c r="S11" s="2" t="s">
        <v>3</v>
      </c>
      <c r="T11" s="2">
        <v>2</v>
      </c>
      <c r="U11" s="34">
        <v>0.65</v>
      </c>
      <c r="V11" s="2" t="s">
        <v>6</v>
      </c>
      <c r="W11" s="2">
        <v>0.16600000000000001</v>
      </c>
      <c r="X11" s="2">
        <f t="shared" si="0"/>
        <v>0.16600000000000001</v>
      </c>
      <c r="Y11" s="2">
        <v>33.25</v>
      </c>
      <c r="Z11" s="2" t="s">
        <v>59</v>
      </c>
      <c r="AA11" s="2" t="s">
        <v>54</v>
      </c>
      <c r="AB11" s="2" t="s">
        <v>60</v>
      </c>
      <c r="AC11" s="2">
        <v>17</v>
      </c>
      <c r="AD11" s="36">
        <v>0.60399999999999998</v>
      </c>
      <c r="AE11" s="2">
        <v>0.2</v>
      </c>
      <c r="AF11" s="2">
        <v>0.2</v>
      </c>
      <c r="AG11" s="2">
        <v>0.25</v>
      </c>
      <c r="AH11" s="2">
        <v>0.2</v>
      </c>
      <c r="AI11" s="33" t="s">
        <v>87</v>
      </c>
      <c r="AJ11" s="33" t="s">
        <v>90</v>
      </c>
    </row>
    <row r="12" spans="1:36" x14ac:dyDescent="0.3">
      <c r="A12" s="2" t="s">
        <v>96</v>
      </c>
      <c r="B12" s="2" t="s">
        <v>68</v>
      </c>
      <c r="C12" s="33" t="s">
        <v>69</v>
      </c>
      <c r="D12" s="2">
        <v>3</v>
      </c>
      <c r="E12" s="2" t="s">
        <v>0</v>
      </c>
      <c r="F12" s="2">
        <v>7.8</v>
      </c>
      <c r="G12" s="34">
        <v>1.8</v>
      </c>
      <c r="H12" s="2">
        <v>30</v>
      </c>
      <c r="I12" s="2" t="s">
        <v>25</v>
      </c>
      <c r="J12" s="2">
        <v>3</v>
      </c>
      <c r="K12" s="34">
        <v>4.8</v>
      </c>
      <c r="L12" s="2" t="s">
        <v>28</v>
      </c>
      <c r="M12" s="2">
        <v>2</v>
      </c>
      <c r="N12" s="34">
        <v>3.9</v>
      </c>
      <c r="O12" s="35">
        <v>0.2</v>
      </c>
      <c r="P12" s="2" t="s">
        <v>116</v>
      </c>
      <c r="Q12" s="2">
        <v>1</v>
      </c>
      <c r="R12" s="34">
        <v>3.15</v>
      </c>
      <c r="S12" s="2" t="s">
        <v>3</v>
      </c>
      <c r="T12" s="2">
        <v>2</v>
      </c>
      <c r="U12" s="34">
        <v>0.65</v>
      </c>
      <c r="V12" s="2" t="s">
        <v>61</v>
      </c>
      <c r="W12" s="2">
        <v>0.16600000000000001</v>
      </c>
      <c r="X12" s="2">
        <f t="shared" si="0"/>
        <v>0.16600000000000001</v>
      </c>
      <c r="Y12" s="2">
        <v>33.25</v>
      </c>
      <c r="Z12" s="2" t="s">
        <v>89</v>
      </c>
      <c r="AA12" s="2" t="s">
        <v>62</v>
      </c>
      <c r="AB12" s="2" t="s">
        <v>65</v>
      </c>
      <c r="AC12" s="2">
        <v>18</v>
      </c>
      <c r="AD12" s="36">
        <v>0.84799999999999998</v>
      </c>
      <c r="AE12" s="2">
        <v>0.2</v>
      </c>
      <c r="AF12" s="2">
        <v>0.2</v>
      </c>
      <c r="AG12" s="2">
        <v>0.25</v>
      </c>
      <c r="AH12" s="2">
        <v>0.2</v>
      </c>
      <c r="AI12" s="33" t="s">
        <v>87</v>
      </c>
      <c r="AJ12" s="33" t="s">
        <v>90</v>
      </c>
    </row>
    <row r="13" spans="1:36" x14ac:dyDescent="0.3">
      <c r="A13" s="2" t="s">
        <v>96</v>
      </c>
      <c r="B13" s="2" t="s">
        <v>68</v>
      </c>
      <c r="C13" s="33" t="s">
        <v>69</v>
      </c>
      <c r="D13" s="2">
        <v>3</v>
      </c>
      <c r="E13" s="2" t="s">
        <v>0</v>
      </c>
      <c r="F13" s="2">
        <v>7.8</v>
      </c>
      <c r="G13" s="34">
        <v>1.8</v>
      </c>
      <c r="H13" s="2">
        <v>30</v>
      </c>
      <c r="I13" s="2" t="s">
        <v>25</v>
      </c>
      <c r="J13" s="2">
        <v>3</v>
      </c>
      <c r="K13" s="34">
        <v>4.8</v>
      </c>
      <c r="L13" s="2" t="s">
        <v>28</v>
      </c>
      <c r="M13" s="2">
        <v>2</v>
      </c>
      <c r="N13" s="34">
        <v>3.9</v>
      </c>
      <c r="O13" s="35">
        <v>0.2</v>
      </c>
      <c r="P13" s="2" t="s">
        <v>116</v>
      </c>
      <c r="Q13" s="2">
        <v>1</v>
      </c>
      <c r="R13" s="34">
        <v>3.15</v>
      </c>
      <c r="S13" s="2" t="s">
        <v>3</v>
      </c>
      <c r="T13" s="2">
        <v>2</v>
      </c>
      <c r="U13" s="34">
        <v>0.65</v>
      </c>
      <c r="V13" s="2" t="s">
        <v>7</v>
      </c>
      <c r="W13" s="2">
        <v>0.16600000000000001</v>
      </c>
      <c r="X13" s="2">
        <f t="shared" si="0"/>
        <v>0.16600000000000001</v>
      </c>
      <c r="Y13" s="2">
        <v>33.25</v>
      </c>
      <c r="Z13" s="2" t="s">
        <v>64</v>
      </c>
      <c r="AA13" s="2" t="s">
        <v>62</v>
      </c>
      <c r="AB13" s="2" t="s">
        <v>66</v>
      </c>
      <c r="AC13" s="2">
        <v>18</v>
      </c>
      <c r="AD13" s="36">
        <v>0.85299999999999998</v>
      </c>
      <c r="AE13" s="2">
        <v>0.2</v>
      </c>
      <c r="AF13" s="2">
        <v>0.2</v>
      </c>
      <c r="AG13" s="2">
        <v>0.25</v>
      </c>
      <c r="AH13" s="2">
        <v>0.2</v>
      </c>
      <c r="AI13" s="33" t="s">
        <v>87</v>
      </c>
      <c r="AJ13" s="33" t="s">
        <v>90</v>
      </c>
    </row>
    <row r="14" spans="1:36" x14ac:dyDescent="0.3">
      <c r="A14" s="2" t="s">
        <v>96</v>
      </c>
      <c r="B14" s="2" t="s">
        <v>68</v>
      </c>
      <c r="C14" s="33" t="s">
        <v>69</v>
      </c>
      <c r="D14" s="2">
        <v>5</v>
      </c>
      <c r="E14" s="2" t="s">
        <v>1</v>
      </c>
      <c r="F14" s="2">
        <v>7.8</v>
      </c>
      <c r="G14" s="34">
        <v>1.8</v>
      </c>
      <c r="H14" s="2">
        <v>30</v>
      </c>
      <c r="I14" s="2" t="s">
        <v>25</v>
      </c>
      <c r="J14" s="2">
        <v>3</v>
      </c>
      <c r="K14" s="34">
        <v>4.8</v>
      </c>
      <c r="L14" s="2" t="s">
        <v>28</v>
      </c>
      <c r="M14" s="2">
        <v>2</v>
      </c>
      <c r="N14" s="34">
        <v>3.9</v>
      </c>
      <c r="O14" s="35">
        <v>0.2</v>
      </c>
      <c r="P14" s="2" t="s">
        <v>116</v>
      </c>
      <c r="Q14" s="2">
        <v>1</v>
      </c>
      <c r="R14" s="34">
        <v>3.15</v>
      </c>
      <c r="S14" s="2" t="s">
        <v>117</v>
      </c>
      <c r="T14" s="2">
        <v>2</v>
      </c>
      <c r="U14" s="34">
        <v>0.75</v>
      </c>
      <c r="V14" s="2" t="s">
        <v>52</v>
      </c>
      <c r="W14" s="2">
        <v>0.16600000000000001</v>
      </c>
      <c r="X14" s="2">
        <f t="shared" si="0"/>
        <v>0.16600000000000001</v>
      </c>
      <c r="Y14" s="2">
        <v>33.25</v>
      </c>
      <c r="Z14" s="2" t="s">
        <v>53</v>
      </c>
      <c r="AA14" s="2" t="s">
        <v>54</v>
      </c>
      <c r="AB14" s="2" t="s">
        <v>58</v>
      </c>
      <c r="AC14" s="2">
        <v>17</v>
      </c>
      <c r="AD14" s="36">
        <v>0.57199999999999995</v>
      </c>
      <c r="AE14" s="2">
        <v>0.2</v>
      </c>
      <c r="AF14" s="2">
        <v>0.2</v>
      </c>
      <c r="AG14" s="2">
        <v>0.25</v>
      </c>
      <c r="AH14" s="2">
        <v>0.2</v>
      </c>
      <c r="AI14" s="33" t="s">
        <v>87</v>
      </c>
      <c r="AJ14" s="33" t="s">
        <v>90</v>
      </c>
    </row>
    <row r="15" spans="1:36" x14ac:dyDescent="0.3">
      <c r="A15" s="2" t="s">
        <v>96</v>
      </c>
      <c r="B15" s="2" t="s">
        <v>68</v>
      </c>
      <c r="C15" s="33" t="s">
        <v>69</v>
      </c>
      <c r="D15" s="2">
        <v>5</v>
      </c>
      <c r="E15" s="2" t="s">
        <v>1</v>
      </c>
      <c r="F15" s="2">
        <v>7.8</v>
      </c>
      <c r="G15" s="34">
        <v>1.8</v>
      </c>
      <c r="H15" s="2">
        <v>30</v>
      </c>
      <c r="I15" s="2" t="s">
        <v>25</v>
      </c>
      <c r="J15" s="2">
        <v>3</v>
      </c>
      <c r="K15" s="34">
        <v>4.8</v>
      </c>
      <c r="L15" s="2" t="s">
        <v>28</v>
      </c>
      <c r="M15" s="2">
        <v>2</v>
      </c>
      <c r="N15" s="34">
        <v>3.9</v>
      </c>
      <c r="O15" s="35">
        <v>0.2</v>
      </c>
      <c r="P15" s="2" t="s">
        <v>116</v>
      </c>
      <c r="Q15" s="2">
        <v>1</v>
      </c>
      <c r="R15" s="34">
        <v>3.15</v>
      </c>
      <c r="S15" s="2" t="s">
        <v>117</v>
      </c>
      <c r="T15" s="2">
        <v>2</v>
      </c>
      <c r="U15" s="34">
        <v>0.75</v>
      </c>
      <c r="V15" s="2" t="s">
        <v>6</v>
      </c>
      <c r="W15" s="2">
        <v>0.16600000000000001</v>
      </c>
      <c r="X15" s="2">
        <f t="shared" si="0"/>
        <v>0.16600000000000001</v>
      </c>
      <c r="Y15" s="2">
        <v>33.25</v>
      </c>
      <c r="Z15" s="2" t="s">
        <v>59</v>
      </c>
      <c r="AA15" s="2" t="s">
        <v>54</v>
      </c>
      <c r="AB15" s="2" t="s">
        <v>60</v>
      </c>
      <c r="AC15" s="2">
        <v>17</v>
      </c>
      <c r="AD15" s="36">
        <v>0.60399999999999998</v>
      </c>
      <c r="AE15" s="2">
        <v>0.2</v>
      </c>
      <c r="AF15" s="2">
        <v>0.2</v>
      </c>
      <c r="AG15" s="2">
        <v>0.25</v>
      </c>
      <c r="AH15" s="2">
        <v>0.2</v>
      </c>
      <c r="AI15" s="33" t="s">
        <v>87</v>
      </c>
      <c r="AJ15" s="33" t="s">
        <v>90</v>
      </c>
    </row>
    <row r="16" spans="1:36" x14ac:dyDescent="0.3">
      <c r="A16" s="2" t="s">
        <v>96</v>
      </c>
      <c r="B16" s="2" t="s">
        <v>68</v>
      </c>
      <c r="C16" s="33" t="s">
        <v>69</v>
      </c>
      <c r="D16" s="2">
        <v>5</v>
      </c>
      <c r="E16" s="2" t="s">
        <v>1</v>
      </c>
      <c r="F16" s="2">
        <v>7.8</v>
      </c>
      <c r="G16" s="34">
        <v>1.8</v>
      </c>
      <c r="H16" s="2">
        <v>30</v>
      </c>
      <c r="I16" s="2" t="s">
        <v>25</v>
      </c>
      <c r="J16" s="2">
        <v>3</v>
      </c>
      <c r="K16" s="34">
        <v>4.8</v>
      </c>
      <c r="L16" s="2" t="s">
        <v>28</v>
      </c>
      <c r="M16" s="2">
        <v>2</v>
      </c>
      <c r="N16" s="34">
        <v>3.9</v>
      </c>
      <c r="O16" s="35">
        <v>0.2</v>
      </c>
      <c r="P16" s="2" t="s">
        <v>116</v>
      </c>
      <c r="Q16" s="2">
        <v>1</v>
      </c>
      <c r="R16" s="34">
        <v>3.15</v>
      </c>
      <c r="S16" s="2" t="s">
        <v>117</v>
      </c>
      <c r="T16" s="2">
        <v>2</v>
      </c>
      <c r="U16" s="34">
        <v>0.75</v>
      </c>
      <c r="V16" s="2" t="s">
        <v>61</v>
      </c>
      <c r="W16" s="2">
        <v>0.16600000000000001</v>
      </c>
      <c r="X16" s="2">
        <f t="shared" si="0"/>
        <v>0.16600000000000001</v>
      </c>
      <c r="Y16" s="2">
        <v>33.25</v>
      </c>
      <c r="Z16" s="2" t="s">
        <v>89</v>
      </c>
      <c r="AA16" s="2" t="s">
        <v>62</v>
      </c>
      <c r="AB16" s="2" t="s">
        <v>65</v>
      </c>
      <c r="AC16" s="2">
        <v>18</v>
      </c>
      <c r="AD16" s="36">
        <v>0.84799999999999998</v>
      </c>
      <c r="AE16" s="2">
        <v>0.2</v>
      </c>
      <c r="AF16" s="2">
        <v>0.2</v>
      </c>
      <c r="AG16" s="2">
        <v>0.25</v>
      </c>
      <c r="AH16" s="2">
        <v>0.2</v>
      </c>
      <c r="AI16" s="33" t="s">
        <v>87</v>
      </c>
      <c r="AJ16" s="33" t="s">
        <v>90</v>
      </c>
    </row>
    <row r="17" spans="1:36" x14ac:dyDescent="0.3">
      <c r="A17" s="2" t="s">
        <v>96</v>
      </c>
      <c r="B17" s="2" t="s">
        <v>68</v>
      </c>
      <c r="C17" s="33" t="s">
        <v>69</v>
      </c>
      <c r="D17" s="2">
        <v>5</v>
      </c>
      <c r="E17" s="2" t="s">
        <v>1</v>
      </c>
      <c r="F17" s="2">
        <v>7.8</v>
      </c>
      <c r="G17" s="34">
        <v>1.8</v>
      </c>
      <c r="H17" s="2">
        <v>30</v>
      </c>
      <c r="I17" s="2" t="s">
        <v>25</v>
      </c>
      <c r="J17" s="2">
        <v>3</v>
      </c>
      <c r="K17" s="34">
        <v>4.8</v>
      </c>
      <c r="L17" s="2" t="s">
        <v>28</v>
      </c>
      <c r="M17" s="2">
        <v>2</v>
      </c>
      <c r="N17" s="34">
        <v>3.9</v>
      </c>
      <c r="O17" s="35">
        <v>0.2</v>
      </c>
      <c r="P17" s="2" t="s">
        <v>116</v>
      </c>
      <c r="Q17" s="2">
        <v>1</v>
      </c>
      <c r="R17" s="34">
        <v>3.15</v>
      </c>
      <c r="S17" s="2" t="s">
        <v>117</v>
      </c>
      <c r="T17" s="2">
        <v>2</v>
      </c>
      <c r="U17" s="34">
        <v>0.75</v>
      </c>
      <c r="V17" s="2" t="s">
        <v>7</v>
      </c>
      <c r="W17" s="2">
        <v>0.16600000000000001</v>
      </c>
      <c r="X17" s="2">
        <f t="shared" si="0"/>
        <v>0.16600000000000001</v>
      </c>
      <c r="Y17" s="2">
        <v>33.25</v>
      </c>
      <c r="Z17" s="2" t="s">
        <v>64</v>
      </c>
      <c r="AA17" s="2" t="s">
        <v>62</v>
      </c>
      <c r="AB17" s="2" t="s">
        <v>66</v>
      </c>
      <c r="AC17" s="2">
        <v>18</v>
      </c>
      <c r="AD17" s="36">
        <v>0.85299999999999998</v>
      </c>
      <c r="AE17" s="2">
        <v>0.2</v>
      </c>
      <c r="AF17" s="2">
        <v>0.2</v>
      </c>
      <c r="AG17" s="2">
        <v>0.25</v>
      </c>
      <c r="AH17" s="2">
        <v>0.2</v>
      </c>
      <c r="AI17" s="33" t="s">
        <v>87</v>
      </c>
      <c r="AJ17" s="33" t="s">
        <v>90</v>
      </c>
    </row>
    <row r="18" spans="1:36" x14ac:dyDescent="0.3">
      <c r="A18" s="2" t="s">
        <v>96</v>
      </c>
      <c r="B18" s="2" t="s">
        <v>34</v>
      </c>
      <c r="C18" s="33" t="s">
        <v>69</v>
      </c>
      <c r="D18" s="2">
        <v>3</v>
      </c>
      <c r="E18" s="2" t="s">
        <v>0</v>
      </c>
      <c r="F18" s="2">
        <v>6.5</v>
      </c>
      <c r="G18" s="34">
        <v>1.8</v>
      </c>
      <c r="H18" s="2">
        <v>30</v>
      </c>
      <c r="I18" s="2" t="s">
        <v>25</v>
      </c>
      <c r="J18" s="2">
        <v>3</v>
      </c>
      <c r="K18" s="34">
        <v>4.8</v>
      </c>
      <c r="L18" s="2" t="s">
        <v>28</v>
      </c>
      <c r="M18" s="2">
        <v>2</v>
      </c>
      <c r="N18" s="34">
        <v>3.9</v>
      </c>
      <c r="O18" s="35">
        <v>0.2</v>
      </c>
      <c r="P18" s="2" t="s">
        <v>116</v>
      </c>
      <c r="Q18" s="2">
        <v>1</v>
      </c>
      <c r="R18" s="34">
        <v>3.15</v>
      </c>
      <c r="S18" s="2" t="s">
        <v>3</v>
      </c>
      <c r="T18" s="2">
        <v>2</v>
      </c>
      <c r="U18" s="34">
        <v>0.65</v>
      </c>
      <c r="V18" s="2" t="s">
        <v>52</v>
      </c>
      <c r="W18" s="2">
        <v>0.16600000000000001</v>
      </c>
      <c r="X18" s="2">
        <f t="shared" si="0"/>
        <v>0.16600000000000001</v>
      </c>
      <c r="Y18" s="2">
        <v>33.25</v>
      </c>
      <c r="Z18" s="2" t="s">
        <v>53</v>
      </c>
      <c r="AA18" s="2" t="s">
        <v>54</v>
      </c>
      <c r="AB18" s="2" t="s">
        <v>58</v>
      </c>
      <c r="AC18" s="2">
        <v>17</v>
      </c>
      <c r="AD18" s="36">
        <v>0.57199999999999995</v>
      </c>
      <c r="AE18" s="2">
        <v>0.2</v>
      </c>
      <c r="AF18" s="2">
        <v>0.2</v>
      </c>
      <c r="AG18" s="2">
        <v>0.25</v>
      </c>
      <c r="AH18" s="2">
        <v>0.2</v>
      </c>
      <c r="AI18" s="33" t="s">
        <v>87</v>
      </c>
      <c r="AJ18" s="33" t="s">
        <v>90</v>
      </c>
    </row>
    <row r="19" spans="1:36" x14ac:dyDescent="0.3">
      <c r="A19" s="2" t="s">
        <v>96</v>
      </c>
      <c r="B19" s="2" t="s">
        <v>34</v>
      </c>
      <c r="C19" s="33" t="s">
        <v>69</v>
      </c>
      <c r="D19" s="2">
        <v>3</v>
      </c>
      <c r="E19" s="2" t="s">
        <v>0</v>
      </c>
      <c r="F19" s="2">
        <v>6.5</v>
      </c>
      <c r="G19" s="34">
        <v>1.8</v>
      </c>
      <c r="H19" s="2">
        <v>30</v>
      </c>
      <c r="I19" s="2" t="s">
        <v>25</v>
      </c>
      <c r="J19" s="2">
        <v>3</v>
      </c>
      <c r="K19" s="34">
        <v>4.8</v>
      </c>
      <c r="L19" s="2" t="s">
        <v>28</v>
      </c>
      <c r="M19" s="2">
        <v>2</v>
      </c>
      <c r="N19" s="34">
        <v>3.9</v>
      </c>
      <c r="O19" s="35">
        <v>0.2</v>
      </c>
      <c r="P19" s="2" t="s">
        <v>116</v>
      </c>
      <c r="Q19" s="2">
        <v>1</v>
      </c>
      <c r="R19" s="34">
        <v>3.15</v>
      </c>
      <c r="S19" s="2" t="s">
        <v>3</v>
      </c>
      <c r="T19" s="2">
        <v>2</v>
      </c>
      <c r="U19" s="34">
        <v>0.65</v>
      </c>
      <c r="V19" s="2" t="s">
        <v>6</v>
      </c>
      <c r="W19" s="2">
        <v>0.16600000000000001</v>
      </c>
      <c r="X19" s="2">
        <f t="shared" si="0"/>
        <v>0.16600000000000001</v>
      </c>
      <c r="Y19" s="2">
        <v>33.25</v>
      </c>
      <c r="Z19" s="2" t="s">
        <v>59</v>
      </c>
      <c r="AA19" s="2" t="s">
        <v>54</v>
      </c>
      <c r="AB19" s="2" t="s">
        <v>60</v>
      </c>
      <c r="AC19" s="2">
        <v>17</v>
      </c>
      <c r="AD19" s="36">
        <v>0.60399999999999998</v>
      </c>
      <c r="AE19" s="2">
        <v>0.2</v>
      </c>
      <c r="AF19" s="2">
        <v>0.2</v>
      </c>
      <c r="AG19" s="2">
        <v>0.25</v>
      </c>
      <c r="AH19" s="2">
        <v>0.2</v>
      </c>
      <c r="AI19" s="33" t="s">
        <v>87</v>
      </c>
      <c r="AJ19" s="33" t="s">
        <v>90</v>
      </c>
    </row>
    <row r="20" spans="1:36" x14ac:dyDescent="0.3">
      <c r="A20" s="2" t="s">
        <v>96</v>
      </c>
      <c r="B20" s="2" t="s">
        <v>34</v>
      </c>
      <c r="C20" s="33" t="s">
        <v>69</v>
      </c>
      <c r="D20" s="2">
        <v>3</v>
      </c>
      <c r="E20" s="2" t="s">
        <v>0</v>
      </c>
      <c r="F20" s="2">
        <v>6.5</v>
      </c>
      <c r="G20" s="34">
        <v>1.8</v>
      </c>
      <c r="H20" s="2">
        <v>30</v>
      </c>
      <c r="I20" s="2" t="s">
        <v>25</v>
      </c>
      <c r="J20" s="2">
        <v>3</v>
      </c>
      <c r="K20" s="34">
        <v>4.8</v>
      </c>
      <c r="L20" s="2" t="s">
        <v>28</v>
      </c>
      <c r="M20" s="2">
        <v>2</v>
      </c>
      <c r="N20" s="34">
        <v>3.9</v>
      </c>
      <c r="O20" s="35">
        <v>0.2</v>
      </c>
      <c r="P20" s="2" t="s">
        <v>116</v>
      </c>
      <c r="Q20" s="2">
        <v>1</v>
      </c>
      <c r="R20" s="34">
        <v>3.15</v>
      </c>
      <c r="S20" s="2" t="s">
        <v>3</v>
      </c>
      <c r="T20" s="2">
        <v>2</v>
      </c>
      <c r="U20" s="34">
        <v>0.65</v>
      </c>
      <c r="V20" s="2" t="s">
        <v>61</v>
      </c>
      <c r="W20" s="2">
        <v>0.16600000000000001</v>
      </c>
      <c r="X20" s="2">
        <f t="shared" si="0"/>
        <v>0.16600000000000001</v>
      </c>
      <c r="Y20" s="2">
        <v>33.25</v>
      </c>
      <c r="Z20" s="2" t="s">
        <v>89</v>
      </c>
      <c r="AA20" s="2" t="s">
        <v>62</v>
      </c>
      <c r="AB20" s="2" t="s">
        <v>65</v>
      </c>
      <c r="AC20" s="2">
        <v>18</v>
      </c>
      <c r="AD20" s="36">
        <v>0.84799999999999998</v>
      </c>
      <c r="AE20" s="2">
        <v>0.2</v>
      </c>
      <c r="AF20" s="2">
        <v>0.2</v>
      </c>
      <c r="AG20" s="2">
        <v>0.25</v>
      </c>
      <c r="AH20" s="2">
        <v>0.2</v>
      </c>
      <c r="AI20" s="33" t="s">
        <v>87</v>
      </c>
      <c r="AJ20" s="33" t="s">
        <v>90</v>
      </c>
    </row>
    <row r="21" spans="1:36" x14ac:dyDescent="0.3">
      <c r="A21" s="2" t="s">
        <v>96</v>
      </c>
      <c r="B21" s="2" t="s">
        <v>34</v>
      </c>
      <c r="C21" s="33" t="s">
        <v>69</v>
      </c>
      <c r="D21" s="2">
        <v>3</v>
      </c>
      <c r="E21" s="2" t="s">
        <v>0</v>
      </c>
      <c r="F21" s="2">
        <v>6.5</v>
      </c>
      <c r="G21" s="34">
        <v>1.8</v>
      </c>
      <c r="H21" s="2">
        <v>30</v>
      </c>
      <c r="I21" s="2" t="s">
        <v>25</v>
      </c>
      <c r="J21" s="2">
        <v>3</v>
      </c>
      <c r="K21" s="34">
        <v>4.8</v>
      </c>
      <c r="L21" s="2" t="s">
        <v>28</v>
      </c>
      <c r="M21" s="2">
        <v>2</v>
      </c>
      <c r="N21" s="34">
        <v>3.9</v>
      </c>
      <c r="O21" s="35">
        <v>0.2</v>
      </c>
      <c r="P21" s="2" t="s">
        <v>116</v>
      </c>
      <c r="Q21" s="2">
        <v>1</v>
      </c>
      <c r="R21" s="34">
        <v>3.15</v>
      </c>
      <c r="S21" s="2" t="s">
        <v>3</v>
      </c>
      <c r="T21" s="2">
        <v>2</v>
      </c>
      <c r="U21" s="34">
        <v>0.65</v>
      </c>
      <c r="V21" s="2" t="s">
        <v>7</v>
      </c>
      <c r="W21" s="2">
        <v>0.16600000000000001</v>
      </c>
      <c r="X21" s="2">
        <f t="shared" si="0"/>
        <v>0.16600000000000001</v>
      </c>
      <c r="Y21" s="2">
        <v>33.25</v>
      </c>
      <c r="Z21" s="2" t="s">
        <v>64</v>
      </c>
      <c r="AA21" s="2" t="s">
        <v>62</v>
      </c>
      <c r="AB21" s="2" t="s">
        <v>66</v>
      </c>
      <c r="AC21" s="2">
        <v>18</v>
      </c>
      <c r="AD21" s="36">
        <v>0.85299999999999998</v>
      </c>
      <c r="AE21" s="2">
        <v>0.2</v>
      </c>
      <c r="AF21" s="2">
        <v>0.2</v>
      </c>
      <c r="AG21" s="2">
        <v>0.25</v>
      </c>
      <c r="AH21" s="2">
        <v>0.2</v>
      </c>
      <c r="AI21" s="33" t="s">
        <v>87</v>
      </c>
      <c r="AJ21" s="33" t="s">
        <v>90</v>
      </c>
    </row>
    <row r="22" spans="1:36" x14ac:dyDescent="0.3">
      <c r="A22" s="2" t="s">
        <v>96</v>
      </c>
      <c r="B22" s="2" t="s">
        <v>34</v>
      </c>
      <c r="C22" s="33" t="s">
        <v>69</v>
      </c>
      <c r="D22" s="2">
        <v>5</v>
      </c>
      <c r="E22" s="2" t="s">
        <v>1</v>
      </c>
      <c r="F22" s="2">
        <v>6.5</v>
      </c>
      <c r="G22" s="34">
        <v>1.8</v>
      </c>
      <c r="H22" s="2">
        <v>30</v>
      </c>
      <c r="I22" s="2" t="s">
        <v>25</v>
      </c>
      <c r="J22" s="2">
        <v>3</v>
      </c>
      <c r="K22" s="34">
        <v>4.8</v>
      </c>
      <c r="L22" s="2" t="s">
        <v>28</v>
      </c>
      <c r="M22" s="2">
        <v>2</v>
      </c>
      <c r="N22" s="34">
        <v>3.9</v>
      </c>
      <c r="O22" s="35">
        <v>0.2</v>
      </c>
      <c r="P22" s="2" t="s">
        <v>116</v>
      </c>
      <c r="Q22" s="2">
        <v>1</v>
      </c>
      <c r="R22" s="34">
        <v>3.15</v>
      </c>
      <c r="S22" s="2" t="s">
        <v>117</v>
      </c>
      <c r="T22" s="2">
        <v>2</v>
      </c>
      <c r="U22" s="34">
        <v>0.75</v>
      </c>
      <c r="V22" s="2" t="s">
        <v>52</v>
      </c>
      <c r="W22" s="2">
        <v>0.16600000000000001</v>
      </c>
      <c r="X22" s="2">
        <f t="shared" si="0"/>
        <v>0.16600000000000001</v>
      </c>
      <c r="Y22" s="2">
        <v>33.25</v>
      </c>
      <c r="Z22" s="2" t="s">
        <v>53</v>
      </c>
      <c r="AA22" s="2" t="s">
        <v>54</v>
      </c>
      <c r="AB22" s="2" t="s">
        <v>58</v>
      </c>
      <c r="AC22" s="2">
        <v>17</v>
      </c>
      <c r="AD22" s="36">
        <v>0.57199999999999995</v>
      </c>
      <c r="AE22" s="2">
        <v>0.2</v>
      </c>
      <c r="AF22" s="2">
        <v>0.2</v>
      </c>
      <c r="AG22" s="2">
        <v>0.25</v>
      </c>
      <c r="AH22" s="2">
        <v>0.2</v>
      </c>
      <c r="AI22" s="33" t="s">
        <v>87</v>
      </c>
      <c r="AJ22" s="33" t="s">
        <v>90</v>
      </c>
    </row>
    <row r="23" spans="1:36" x14ac:dyDescent="0.3">
      <c r="A23" s="2" t="s">
        <v>96</v>
      </c>
      <c r="B23" s="2" t="s">
        <v>34</v>
      </c>
      <c r="C23" s="33" t="s">
        <v>69</v>
      </c>
      <c r="D23" s="2">
        <v>5</v>
      </c>
      <c r="E23" s="2" t="s">
        <v>1</v>
      </c>
      <c r="F23" s="2">
        <v>6.5</v>
      </c>
      <c r="G23" s="34">
        <v>1.8</v>
      </c>
      <c r="H23" s="2">
        <v>30</v>
      </c>
      <c r="I23" s="2" t="s">
        <v>25</v>
      </c>
      <c r="J23" s="2">
        <v>3</v>
      </c>
      <c r="K23" s="34">
        <v>4.8</v>
      </c>
      <c r="L23" s="2" t="s">
        <v>28</v>
      </c>
      <c r="M23" s="2">
        <v>2</v>
      </c>
      <c r="N23" s="34">
        <v>3.9</v>
      </c>
      <c r="O23" s="35">
        <v>0.2</v>
      </c>
      <c r="P23" s="2" t="s">
        <v>116</v>
      </c>
      <c r="Q23" s="2">
        <v>1</v>
      </c>
      <c r="R23" s="34">
        <v>3.15</v>
      </c>
      <c r="S23" s="2" t="s">
        <v>117</v>
      </c>
      <c r="T23" s="2">
        <v>2</v>
      </c>
      <c r="U23" s="34">
        <v>0.75</v>
      </c>
      <c r="V23" s="2" t="s">
        <v>6</v>
      </c>
      <c r="W23" s="2">
        <v>0.16600000000000001</v>
      </c>
      <c r="X23" s="2">
        <f t="shared" si="0"/>
        <v>0.16600000000000001</v>
      </c>
      <c r="Y23" s="2">
        <v>33.25</v>
      </c>
      <c r="Z23" s="2" t="s">
        <v>59</v>
      </c>
      <c r="AA23" s="2" t="s">
        <v>54</v>
      </c>
      <c r="AB23" s="2" t="s">
        <v>60</v>
      </c>
      <c r="AC23" s="2">
        <v>17</v>
      </c>
      <c r="AD23" s="36">
        <v>0.60399999999999998</v>
      </c>
      <c r="AE23" s="2">
        <v>0.2</v>
      </c>
      <c r="AF23" s="2">
        <v>0.2</v>
      </c>
      <c r="AG23" s="2">
        <v>0.25</v>
      </c>
      <c r="AH23" s="2">
        <v>0.2</v>
      </c>
      <c r="AI23" s="33" t="s">
        <v>87</v>
      </c>
      <c r="AJ23" s="33" t="s">
        <v>90</v>
      </c>
    </row>
    <row r="24" spans="1:36" x14ac:dyDescent="0.3">
      <c r="A24" s="2" t="s">
        <v>96</v>
      </c>
      <c r="B24" s="2" t="s">
        <v>34</v>
      </c>
      <c r="C24" s="33" t="s">
        <v>69</v>
      </c>
      <c r="D24" s="2">
        <v>5</v>
      </c>
      <c r="E24" s="2" t="s">
        <v>1</v>
      </c>
      <c r="F24" s="2">
        <v>6.5</v>
      </c>
      <c r="G24" s="34">
        <v>1.8</v>
      </c>
      <c r="H24" s="2">
        <v>30</v>
      </c>
      <c r="I24" s="2" t="s">
        <v>25</v>
      </c>
      <c r="J24" s="2">
        <v>3</v>
      </c>
      <c r="K24" s="34">
        <v>4.8</v>
      </c>
      <c r="L24" s="2" t="s">
        <v>28</v>
      </c>
      <c r="M24" s="2">
        <v>2</v>
      </c>
      <c r="N24" s="34">
        <v>3.9</v>
      </c>
      <c r="O24" s="35">
        <v>0.2</v>
      </c>
      <c r="P24" s="2" t="s">
        <v>116</v>
      </c>
      <c r="Q24" s="2">
        <v>1</v>
      </c>
      <c r="R24" s="34">
        <v>3.15</v>
      </c>
      <c r="S24" s="2" t="s">
        <v>117</v>
      </c>
      <c r="T24" s="2">
        <v>2</v>
      </c>
      <c r="U24" s="34">
        <v>0.75</v>
      </c>
      <c r="V24" s="2" t="s">
        <v>61</v>
      </c>
      <c r="W24" s="2">
        <v>0.16600000000000001</v>
      </c>
      <c r="X24" s="2">
        <f t="shared" si="0"/>
        <v>0.16600000000000001</v>
      </c>
      <c r="Y24" s="2">
        <v>33.25</v>
      </c>
      <c r="Z24" s="2" t="s">
        <v>89</v>
      </c>
      <c r="AA24" s="2" t="s">
        <v>62</v>
      </c>
      <c r="AB24" s="2" t="s">
        <v>65</v>
      </c>
      <c r="AC24" s="2">
        <v>18</v>
      </c>
      <c r="AD24" s="36">
        <v>0.84799999999999998</v>
      </c>
      <c r="AE24" s="2">
        <v>0.2</v>
      </c>
      <c r="AF24" s="2">
        <v>0.2</v>
      </c>
      <c r="AG24" s="2">
        <v>0.25</v>
      </c>
      <c r="AH24" s="2">
        <v>0.2</v>
      </c>
      <c r="AI24" s="33" t="s">
        <v>87</v>
      </c>
      <c r="AJ24" s="33" t="s">
        <v>90</v>
      </c>
    </row>
    <row r="25" spans="1:36" x14ac:dyDescent="0.3">
      <c r="A25" s="2" t="s">
        <v>96</v>
      </c>
      <c r="B25" s="2" t="s">
        <v>34</v>
      </c>
      <c r="C25" s="33" t="s">
        <v>69</v>
      </c>
      <c r="D25" s="2">
        <v>5</v>
      </c>
      <c r="E25" s="2" t="s">
        <v>1</v>
      </c>
      <c r="F25" s="2">
        <v>6.5</v>
      </c>
      <c r="G25" s="34">
        <v>1.8</v>
      </c>
      <c r="H25" s="2">
        <v>30</v>
      </c>
      <c r="I25" s="2" t="s">
        <v>25</v>
      </c>
      <c r="J25" s="2">
        <v>3</v>
      </c>
      <c r="K25" s="34">
        <v>4.8</v>
      </c>
      <c r="L25" s="2" t="s">
        <v>28</v>
      </c>
      <c r="M25" s="2">
        <v>2</v>
      </c>
      <c r="N25" s="34">
        <v>3.9</v>
      </c>
      <c r="O25" s="35">
        <v>0.2</v>
      </c>
      <c r="P25" s="2" t="s">
        <v>116</v>
      </c>
      <c r="Q25" s="2">
        <v>1</v>
      </c>
      <c r="R25" s="34">
        <v>3.15</v>
      </c>
      <c r="S25" s="2" t="s">
        <v>117</v>
      </c>
      <c r="T25" s="2">
        <v>2</v>
      </c>
      <c r="U25" s="34">
        <v>0.75</v>
      </c>
      <c r="V25" s="2" t="s">
        <v>7</v>
      </c>
      <c r="W25" s="2">
        <v>0.16600000000000001</v>
      </c>
      <c r="X25" s="2">
        <f t="shared" si="0"/>
        <v>0.16600000000000001</v>
      </c>
      <c r="Y25" s="2">
        <v>33.25</v>
      </c>
      <c r="Z25" s="2" t="s">
        <v>64</v>
      </c>
      <c r="AA25" s="2" t="s">
        <v>62</v>
      </c>
      <c r="AB25" s="2" t="s">
        <v>66</v>
      </c>
      <c r="AC25" s="2">
        <v>18</v>
      </c>
      <c r="AD25" s="36">
        <v>0.85299999999999998</v>
      </c>
      <c r="AE25" s="2">
        <v>0.2</v>
      </c>
      <c r="AF25" s="2">
        <v>0.2</v>
      </c>
      <c r="AG25" s="2">
        <v>0.25</v>
      </c>
      <c r="AH25" s="2">
        <v>0.2</v>
      </c>
      <c r="AI25" s="33" t="s">
        <v>87</v>
      </c>
      <c r="AJ25" s="33" t="s">
        <v>90</v>
      </c>
    </row>
    <row r="26" spans="1:36" x14ac:dyDescent="0.3">
      <c r="A26" s="2" t="s">
        <v>96</v>
      </c>
      <c r="B26" s="2" t="s">
        <v>34</v>
      </c>
      <c r="C26" s="33" t="s">
        <v>69</v>
      </c>
      <c r="D26" s="2">
        <v>5</v>
      </c>
      <c r="E26" s="2" t="s">
        <v>1</v>
      </c>
      <c r="F26" s="2">
        <v>6.5</v>
      </c>
      <c r="G26" s="34">
        <v>1.8</v>
      </c>
      <c r="H26" s="2">
        <v>30</v>
      </c>
      <c r="I26" s="2" t="s">
        <v>26</v>
      </c>
      <c r="J26" s="2">
        <v>3</v>
      </c>
      <c r="K26" s="34">
        <v>7.75</v>
      </c>
      <c r="L26" s="2" t="s">
        <v>29</v>
      </c>
      <c r="M26" s="2">
        <v>2</v>
      </c>
      <c r="N26" s="34">
        <v>5.6</v>
      </c>
      <c r="O26" s="35">
        <v>0.4</v>
      </c>
      <c r="P26" s="2" t="s">
        <v>116</v>
      </c>
      <c r="Q26" s="2">
        <v>1</v>
      </c>
      <c r="R26" s="34">
        <v>3.15</v>
      </c>
      <c r="S26" s="2" t="s">
        <v>117</v>
      </c>
      <c r="T26" s="2">
        <v>2</v>
      </c>
      <c r="U26" s="34">
        <v>0.75</v>
      </c>
      <c r="V26" s="2" t="s">
        <v>7</v>
      </c>
      <c r="W26" s="2">
        <v>0.16600000000000001</v>
      </c>
      <c r="X26" s="2">
        <f t="shared" si="0"/>
        <v>0.33200000000000002</v>
      </c>
      <c r="Y26" s="2">
        <v>33.25</v>
      </c>
      <c r="Z26" s="2" t="s">
        <v>64</v>
      </c>
      <c r="AA26" s="2" t="s">
        <v>62</v>
      </c>
      <c r="AB26" s="2" t="s">
        <v>66</v>
      </c>
      <c r="AC26" s="2">
        <v>18</v>
      </c>
      <c r="AD26" s="36">
        <v>0.85299999999999998</v>
      </c>
      <c r="AE26" s="2">
        <v>0.2</v>
      </c>
      <c r="AF26" s="2">
        <v>0.2</v>
      </c>
      <c r="AG26" s="2">
        <v>0.25</v>
      </c>
      <c r="AH26" s="2">
        <v>0.2</v>
      </c>
      <c r="AI26" s="33" t="s">
        <v>87</v>
      </c>
      <c r="AJ26" s="33" t="s">
        <v>90</v>
      </c>
    </row>
    <row r="27" spans="1:36" x14ac:dyDescent="0.3">
      <c r="A27" s="2" t="s">
        <v>95</v>
      </c>
      <c r="B27" s="2" t="s">
        <v>85</v>
      </c>
      <c r="D27" s="2">
        <v>3</v>
      </c>
      <c r="E27" s="2" t="s">
        <v>0</v>
      </c>
      <c r="F27" s="2">
        <v>5.2</v>
      </c>
      <c r="G27" s="34">
        <v>1.8</v>
      </c>
      <c r="H27" s="2">
        <v>50</v>
      </c>
      <c r="I27" s="2" t="s">
        <v>26</v>
      </c>
      <c r="J27" s="2">
        <v>3</v>
      </c>
      <c r="K27" s="34">
        <v>7.75</v>
      </c>
      <c r="L27" s="2" t="s">
        <v>29</v>
      </c>
      <c r="M27" s="2">
        <v>2</v>
      </c>
      <c r="N27" s="34">
        <v>5.6</v>
      </c>
      <c r="O27" s="35">
        <v>0.4</v>
      </c>
      <c r="P27" s="2" t="s">
        <v>2</v>
      </c>
      <c r="Q27" s="2">
        <v>1</v>
      </c>
      <c r="R27" s="34">
        <v>1.95</v>
      </c>
      <c r="S27" s="2" t="s">
        <v>3</v>
      </c>
      <c r="T27" s="2">
        <v>2</v>
      </c>
      <c r="U27" s="34">
        <v>0.65</v>
      </c>
      <c r="V27" s="2" t="s">
        <v>52</v>
      </c>
      <c r="W27" s="2">
        <v>0.16600000000000001</v>
      </c>
      <c r="X27" s="2">
        <f t="shared" si="0"/>
        <v>0.33200000000000002</v>
      </c>
      <c r="Y27" s="2">
        <v>33.25</v>
      </c>
      <c r="Z27" s="2" t="s">
        <v>53</v>
      </c>
      <c r="AA27" s="2" t="s">
        <v>54</v>
      </c>
      <c r="AB27" s="2" t="s">
        <v>58</v>
      </c>
      <c r="AC27" s="2">
        <v>17</v>
      </c>
      <c r="AD27" s="36">
        <v>0.57199999999999995</v>
      </c>
      <c r="AE27" s="2">
        <v>0.2</v>
      </c>
      <c r="AF27" s="2">
        <v>0.2</v>
      </c>
      <c r="AG27" s="2">
        <v>0.25</v>
      </c>
      <c r="AH27" s="2">
        <v>0.2</v>
      </c>
      <c r="AI27" s="33" t="s">
        <v>88</v>
      </c>
    </row>
    <row r="28" spans="1:36" x14ac:dyDescent="0.3">
      <c r="A28" s="2" t="s">
        <v>95</v>
      </c>
      <c r="B28" s="2" t="s">
        <v>85</v>
      </c>
      <c r="D28" s="2">
        <v>3</v>
      </c>
      <c r="E28" s="2" t="s">
        <v>0</v>
      </c>
      <c r="F28" s="2">
        <v>5.2</v>
      </c>
      <c r="G28" s="34">
        <v>1.8</v>
      </c>
      <c r="H28" s="2">
        <v>50</v>
      </c>
      <c r="I28" s="2" t="s">
        <v>26</v>
      </c>
      <c r="J28" s="2">
        <v>3</v>
      </c>
      <c r="K28" s="34">
        <v>7.75</v>
      </c>
      <c r="L28" s="2" t="s">
        <v>29</v>
      </c>
      <c r="M28" s="2">
        <v>2</v>
      </c>
      <c r="N28" s="34">
        <v>5.6</v>
      </c>
      <c r="O28" s="35">
        <v>0.4</v>
      </c>
      <c r="P28" s="2" t="s">
        <v>2</v>
      </c>
      <c r="Q28" s="2">
        <v>1</v>
      </c>
      <c r="R28" s="34">
        <v>1.95</v>
      </c>
      <c r="S28" s="2" t="s">
        <v>3</v>
      </c>
      <c r="T28" s="2">
        <v>2</v>
      </c>
      <c r="U28" s="34">
        <v>0.65</v>
      </c>
      <c r="V28" s="2" t="s">
        <v>6</v>
      </c>
      <c r="W28" s="2">
        <v>0.16600000000000001</v>
      </c>
      <c r="X28" s="2">
        <f t="shared" si="0"/>
        <v>0.33200000000000002</v>
      </c>
      <c r="Y28" s="2">
        <v>33.25</v>
      </c>
      <c r="Z28" s="2" t="s">
        <v>59</v>
      </c>
      <c r="AA28" s="2" t="s">
        <v>54</v>
      </c>
      <c r="AB28" s="2" t="s">
        <v>60</v>
      </c>
      <c r="AC28" s="2">
        <v>17</v>
      </c>
      <c r="AD28" s="36">
        <v>0.60399999999999998</v>
      </c>
      <c r="AE28" s="2">
        <v>0.2</v>
      </c>
      <c r="AF28" s="2">
        <v>0.2</v>
      </c>
      <c r="AG28" s="2">
        <v>0.25</v>
      </c>
      <c r="AH28" s="2">
        <v>0.2</v>
      </c>
      <c r="AI28" s="33" t="s">
        <v>88</v>
      </c>
    </row>
    <row r="29" spans="1:36" x14ac:dyDescent="0.3">
      <c r="A29" s="2" t="s">
        <v>95</v>
      </c>
      <c r="B29" s="2" t="s">
        <v>85</v>
      </c>
      <c r="D29" s="2">
        <v>3</v>
      </c>
      <c r="E29" s="2" t="s">
        <v>0</v>
      </c>
      <c r="F29" s="2">
        <v>5.2</v>
      </c>
      <c r="G29" s="34">
        <v>1.8</v>
      </c>
      <c r="H29" s="2">
        <v>50</v>
      </c>
      <c r="I29" s="2" t="s">
        <v>26</v>
      </c>
      <c r="J29" s="2">
        <v>3</v>
      </c>
      <c r="K29" s="34">
        <v>7.75</v>
      </c>
      <c r="L29" s="2" t="s">
        <v>29</v>
      </c>
      <c r="M29" s="2">
        <v>2</v>
      </c>
      <c r="N29" s="34">
        <v>5.6</v>
      </c>
      <c r="O29" s="35">
        <v>0.4</v>
      </c>
      <c r="P29" s="2" t="s">
        <v>2</v>
      </c>
      <c r="Q29" s="2">
        <v>1</v>
      </c>
      <c r="R29" s="34">
        <v>1.95</v>
      </c>
      <c r="S29" s="2" t="s">
        <v>3</v>
      </c>
      <c r="T29" s="2">
        <v>2</v>
      </c>
      <c r="U29" s="34">
        <v>0.65</v>
      </c>
      <c r="V29" s="2" t="s">
        <v>61</v>
      </c>
      <c r="W29" s="2">
        <v>0.16600000000000001</v>
      </c>
      <c r="X29" s="2">
        <f t="shared" si="0"/>
        <v>0.33200000000000002</v>
      </c>
      <c r="Y29" s="2">
        <v>33.25</v>
      </c>
      <c r="Z29" s="2" t="s">
        <v>89</v>
      </c>
      <c r="AA29" s="2" t="s">
        <v>62</v>
      </c>
      <c r="AB29" s="2" t="s">
        <v>65</v>
      </c>
      <c r="AC29" s="2">
        <v>18</v>
      </c>
      <c r="AD29" s="36">
        <v>0.84799999999999998</v>
      </c>
      <c r="AE29" s="2">
        <v>0.2</v>
      </c>
      <c r="AF29" s="2">
        <v>0.2</v>
      </c>
      <c r="AG29" s="2">
        <v>0.25</v>
      </c>
      <c r="AH29" s="2">
        <v>0.2</v>
      </c>
      <c r="AI29" s="33" t="s">
        <v>88</v>
      </c>
    </row>
    <row r="30" spans="1:36" x14ac:dyDescent="0.3">
      <c r="A30" s="2" t="s">
        <v>95</v>
      </c>
      <c r="B30" s="2" t="s">
        <v>85</v>
      </c>
      <c r="D30" s="2">
        <v>3</v>
      </c>
      <c r="E30" s="2" t="s">
        <v>0</v>
      </c>
      <c r="F30" s="2">
        <v>5.2</v>
      </c>
      <c r="G30" s="34">
        <v>1.8</v>
      </c>
      <c r="H30" s="2">
        <v>50</v>
      </c>
      <c r="I30" s="2" t="s">
        <v>26</v>
      </c>
      <c r="J30" s="2">
        <v>3</v>
      </c>
      <c r="K30" s="34">
        <v>7.75</v>
      </c>
      <c r="L30" s="2" t="s">
        <v>29</v>
      </c>
      <c r="M30" s="2">
        <v>2</v>
      </c>
      <c r="N30" s="34">
        <v>5.6</v>
      </c>
      <c r="O30" s="35">
        <v>0.4</v>
      </c>
      <c r="P30" s="2" t="s">
        <v>2</v>
      </c>
      <c r="Q30" s="2">
        <v>1</v>
      </c>
      <c r="R30" s="34">
        <v>1.95</v>
      </c>
      <c r="S30" s="2" t="s">
        <v>3</v>
      </c>
      <c r="T30" s="2">
        <v>2</v>
      </c>
      <c r="U30" s="34">
        <v>0.65</v>
      </c>
      <c r="V30" s="2" t="s">
        <v>7</v>
      </c>
      <c r="W30" s="2">
        <v>0.16600000000000001</v>
      </c>
      <c r="X30" s="2">
        <f t="shared" si="0"/>
        <v>0.33200000000000002</v>
      </c>
      <c r="Y30" s="2">
        <v>33.25</v>
      </c>
      <c r="Z30" s="2" t="s">
        <v>64</v>
      </c>
      <c r="AA30" s="2" t="s">
        <v>62</v>
      </c>
      <c r="AB30" s="2" t="s">
        <v>66</v>
      </c>
      <c r="AC30" s="2">
        <v>18</v>
      </c>
      <c r="AD30" s="36">
        <v>0.85299999999999998</v>
      </c>
      <c r="AE30" s="2">
        <v>0.2</v>
      </c>
      <c r="AF30" s="2">
        <v>0.2</v>
      </c>
      <c r="AG30" s="2">
        <v>0.25</v>
      </c>
      <c r="AH30" s="2">
        <v>0.2</v>
      </c>
      <c r="AI30" s="33" t="s">
        <v>88</v>
      </c>
    </row>
    <row r="31" spans="1:36" x14ac:dyDescent="0.3">
      <c r="A31" s="2" t="s">
        <v>95</v>
      </c>
      <c r="B31" s="2" t="s">
        <v>85</v>
      </c>
      <c r="D31" s="2">
        <v>5</v>
      </c>
      <c r="E31" s="2" t="s">
        <v>1</v>
      </c>
      <c r="F31" s="2">
        <v>5.2</v>
      </c>
      <c r="G31" s="34">
        <v>3.5</v>
      </c>
      <c r="H31" s="2">
        <v>50</v>
      </c>
      <c r="I31" s="2" t="s">
        <v>26</v>
      </c>
      <c r="J31" s="2">
        <v>3</v>
      </c>
      <c r="K31" s="34">
        <v>7.75</v>
      </c>
      <c r="L31" s="2" t="s">
        <v>29</v>
      </c>
      <c r="M31" s="2">
        <v>2</v>
      </c>
      <c r="N31" s="34">
        <v>5.6</v>
      </c>
      <c r="O31" s="35">
        <v>0.4</v>
      </c>
      <c r="P31" s="2" t="s">
        <v>2</v>
      </c>
      <c r="Q31" s="2">
        <v>1</v>
      </c>
      <c r="R31" s="34">
        <v>1.95</v>
      </c>
      <c r="S31" s="2" t="s">
        <v>117</v>
      </c>
      <c r="T31" s="2">
        <v>2</v>
      </c>
      <c r="U31" s="34">
        <v>0.75</v>
      </c>
      <c r="V31" s="2" t="s">
        <v>52</v>
      </c>
      <c r="W31" s="2">
        <v>0.16600000000000001</v>
      </c>
      <c r="X31" s="2">
        <f t="shared" si="0"/>
        <v>0.33200000000000002</v>
      </c>
      <c r="Y31" s="2">
        <v>33.25</v>
      </c>
      <c r="Z31" s="2" t="s">
        <v>53</v>
      </c>
      <c r="AA31" s="2" t="s">
        <v>54</v>
      </c>
      <c r="AB31" s="2" t="s">
        <v>58</v>
      </c>
      <c r="AC31" s="2">
        <v>17</v>
      </c>
      <c r="AD31" s="36">
        <v>0.57199999999999995</v>
      </c>
      <c r="AE31" s="2">
        <v>0.2</v>
      </c>
      <c r="AF31" s="2">
        <v>0.2</v>
      </c>
      <c r="AG31" s="2">
        <v>0.25</v>
      </c>
      <c r="AH31" s="2">
        <v>0.2</v>
      </c>
      <c r="AI31" s="33" t="s">
        <v>88</v>
      </c>
    </row>
    <row r="32" spans="1:36" x14ac:dyDescent="0.3">
      <c r="A32" s="2" t="s">
        <v>95</v>
      </c>
      <c r="B32" s="2" t="s">
        <v>85</v>
      </c>
      <c r="D32" s="2">
        <v>5</v>
      </c>
      <c r="E32" s="2" t="s">
        <v>1</v>
      </c>
      <c r="F32" s="2">
        <v>5.2</v>
      </c>
      <c r="G32" s="34">
        <v>3.5</v>
      </c>
      <c r="H32" s="2">
        <v>50</v>
      </c>
      <c r="I32" s="2" t="s">
        <v>26</v>
      </c>
      <c r="J32" s="2">
        <v>3</v>
      </c>
      <c r="K32" s="34">
        <v>7.75</v>
      </c>
      <c r="L32" s="2" t="s">
        <v>29</v>
      </c>
      <c r="M32" s="2">
        <v>2</v>
      </c>
      <c r="N32" s="34">
        <v>5.6</v>
      </c>
      <c r="O32" s="35">
        <v>0.4</v>
      </c>
      <c r="P32" s="2" t="s">
        <v>2</v>
      </c>
      <c r="Q32" s="2">
        <v>1</v>
      </c>
      <c r="R32" s="34">
        <v>1.95</v>
      </c>
      <c r="S32" s="2" t="s">
        <v>117</v>
      </c>
      <c r="T32" s="2">
        <v>2</v>
      </c>
      <c r="U32" s="34">
        <v>0.75</v>
      </c>
      <c r="V32" s="2" t="s">
        <v>6</v>
      </c>
      <c r="W32" s="2">
        <v>0.16600000000000001</v>
      </c>
      <c r="X32" s="2">
        <f t="shared" si="0"/>
        <v>0.33200000000000002</v>
      </c>
      <c r="Y32" s="2">
        <v>33.25</v>
      </c>
      <c r="Z32" s="2" t="s">
        <v>59</v>
      </c>
      <c r="AA32" s="2" t="s">
        <v>54</v>
      </c>
      <c r="AB32" s="2" t="s">
        <v>60</v>
      </c>
      <c r="AC32" s="2">
        <v>17</v>
      </c>
      <c r="AD32" s="36">
        <v>0.60399999999999998</v>
      </c>
      <c r="AE32" s="2">
        <v>0.2</v>
      </c>
      <c r="AF32" s="2">
        <v>0.2</v>
      </c>
      <c r="AG32" s="2">
        <v>0.25</v>
      </c>
      <c r="AH32" s="2">
        <v>0.2</v>
      </c>
      <c r="AI32" s="33" t="s">
        <v>88</v>
      </c>
    </row>
    <row r="33" spans="1:36" x14ac:dyDescent="0.3">
      <c r="A33" s="2" t="s">
        <v>95</v>
      </c>
      <c r="B33" s="2" t="s">
        <v>85</v>
      </c>
      <c r="D33" s="2">
        <v>5</v>
      </c>
      <c r="E33" s="2" t="s">
        <v>1</v>
      </c>
      <c r="F33" s="2">
        <v>5.2</v>
      </c>
      <c r="G33" s="34">
        <v>3.5</v>
      </c>
      <c r="H33" s="2">
        <v>50</v>
      </c>
      <c r="I33" s="2" t="s">
        <v>26</v>
      </c>
      <c r="J33" s="2">
        <v>3</v>
      </c>
      <c r="K33" s="34">
        <v>7.75</v>
      </c>
      <c r="L33" s="2" t="s">
        <v>29</v>
      </c>
      <c r="M33" s="2">
        <v>2</v>
      </c>
      <c r="N33" s="34">
        <v>5.6</v>
      </c>
      <c r="O33" s="35">
        <v>0.4</v>
      </c>
      <c r="P33" s="2" t="s">
        <v>2</v>
      </c>
      <c r="Q33" s="2">
        <v>1</v>
      </c>
      <c r="R33" s="34">
        <v>1.95</v>
      </c>
      <c r="S33" s="2" t="s">
        <v>117</v>
      </c>
      <c r="T33" s="2">
        <v>2</v>
      </c>
      <c r="U33" s="34">
        <v>0.75</v>
      </c>
      <c r="V33" s="2" t="s">
        <v>61</v>
      </c>
      <c r="W33" s="2">
        <v>0.16600000000000001</v>
      </c>
      <c r="X33" s="2">
        <f t="shared" si="0"/>
        <v>0.33200000000000002</v>
      </c>
      <c r="Y33" s="2">
        <v>33.25</v>
      </c>
      <c r="Z33" s="2" t="s">
        <v>89</v>
      </c>
      <c r="AA33" s="2" t="s">
        <v>62</v>
      </c>
      <c r="AB33" s="2" t="s">
        <v>65</v>
      </c>
      <c r="AC33" s="2">
        <v>18</v>
      </c>
      <c r="AD33" s="36">
        <v>0.84799999999999998</v>
      </c>
      <c r="AE33" s="2">
        <v>0.2</v>
      </c>
      <c r="AF33" s="2">
        <v>0.2</v>
      </c>
      <c r="AG33" s="2">
        <v>0.25</v>
      </c>
      <c r="AH33" s="2">
        <v>0.2</v>
      </c>
      <c r="AI33" s="33" t="s">
        <v>88</v>
      </c>
    </row>
    <row r="34" spans="1:36" x14ac:dyDescent="0.3">
      <c r="A34" s="2" t="s">
        <v>95</v>
      </c>
      <c r="B34" s="2" t="s">
        <v>85</v>
      </c>
      <c r="D34" s="2">
        <v>5</v>
      </c>
      <c r="E34" s="2" t="s">
        <v>1</v>
      </c>
      <c r="F34" s="2">
        <v>5.2</v>
      </c>
      <c r="G34" s="34">
        <v>3.5</v>
      </c>
      <c r="H34" s="2">
        <v>50</v>
      </c>
      <c r="I34" s="2" t="s">
        <v>26</v>
      </c>
      <c r="J34" s="2">
        <v>3</v>
      </c>
      <c r="K34" s="34">
        <v>7.75</v>
      </c>
      <c r="L34" s="2" t="s">
        <v>29</v>
      </c>
      <c r="M34" s="2">
        <v>2</v>
      </c>
      <c r="N34" s="34">
        <v>5.6</v>
      </c>
      <c r="O34" s="35">
        <v>0.4</v>
      </c>
      <c r="P34" s="2" t="s">
        <v>2</v>
      </c>
      <c r="Q34" s="2">
        <v>1</v>
      </c>
      <c r="R34" s="34">
        <v>1.95</v>
      </c>
      <c r="S34" s="2" t="s">
        <v>117</v>
      </c>
      <c r="T34" s="2">
        <v>2</v>
      </c>
      <c r="U34" s="34">
        <v>0.75</v>
      </c>
      <c r="V34" s="2" t="s">
        <v>7</v>
      </c>
      <c r="W34" s="2">
        <v>0.16600000000000001</v>
      </c>
      <c r="X34" s="2">
        <f t="shared" ref="X34:X65" si="1">W34*O34*(J34+M34)</f>
        <v>0.33200000000000002</v>
      </c>
      <c r="Y34" s="2">
        <v>33.25</v>
      </c>
      <c r="Z34" s="2" t="s">
        <v>64</v>
      </c>
      <c r="AA34" s="2" t="s">
        <v>62</v>
      </c>
      <c r="AB34" s="2" t="s">
        <v>66</v>
      </c>
      <c r="AC34" s="2">
        <v>18</v>
      </c>
      <c r="AD34" s="36">
        <v>0.85299999999999998</v>
      </c>
      <c r="AE34" s="2">
        <v>0.2</v>
      </c>
      <c r="AF34" s="2">
        <v>0.2</v>
      </c>
      <c r="AG34" s="2">
        <v>0.25</v>
      </c>
      <c r="AH34" s="2">
        <v>0.2</v>
      </c>
      <c r="AI34" s="33" t="s">
        <v>88</v>
      </c>
    </row>
    <row r="35" spans="1:36" x14ac:dyDescent="0.3">
      <c r="A35" s="2" t="s">
        <v>96</v>
      </c>
      <c r="B35" s="2" t="s">
        <v>68</v>
      </c>
      <c r="C35" s="33" t="s">
        <v>69</v>
      </c>
      <c r="D35" s="2">
        <v>3</v>
      </c>
      <c r="E35" s="2" t="s">
        <v>0</v>
      </c>
      <c r="F35" s="2">
        <v>7.8</v>
      </c>
      <c r="G35" s="34">
        <v>1.8</v>
      </c>
      <c r="H35" s="2">
        <v>50</v>
      </c>
      <c r="I35" s="2" t="s">
        <v>26</v>
      </c>
      <c r="J35" s="2">
        <v>3</v>
      </c>
      <c r="K35" s="34">
        <v>7.75</v>
      </c>
      <c r="L35" s="2" t="s">
        <v>29</v>
      </c>
      <c r="M35" s="2">
        <v>2</v>
      </c>
      <c r="N35" s="34">
        <v>5.6</v>
      </c>
      <c r="O35" s="35">
        <v>0.4</v>
      </c>
      <c r="P35" s="2" t="s">
        <v>116</v>
      </c>
      <c r="Q35" s="2">
        <v>1</v>
      </c>
      <c r="R35" s="34">
        <v>3.15</v>
      </c>
      <c r="S35" s="2" t="s">
        <v>3</v>
      </c>
      <c r="T35" s="2">
        <v>2</v>
      </c>
      <c r="U35" s="34">
        <v>0.65</v>
      </c>
      <c r="V35" s="2" t="s">
        <v>52</v>
      </c>
      <c r="W35" s="2">
        <v>0.16600000000000001</v>
      </c>
      <c r="X35" s="2">
        <f t="shared" si="1"/>
        <v>0.33200000000000002</v>
      </c>
      <c r="Y35" s="2">
        <v>33.25</v>
      </c>
      <c r="Z35" s="2" t="s">
        <v>53</v>
      </c>
      <c r="AA35" s="2" t="s">
        <v>54</v>
      </c>
      <c r="AB35" s="2" t="s">
        <v>58</v>
      </c>
      <c r="AC35" s="2">
        <v>17</v>
      </c>
      <c r="AD35" s="36">
        <v>0.57199999999999995</v>
      </c>
      <c r="AE35" s="2">
        <v>0.2</v>
      </c>
      <c r="AF35" s="2">
        <v>0.2</v>
      </c>
      <c r="AG35" s="2">
        <v>0.25</v>
      </c>
      <c r="AH35" s="2">
        <v>0.2</v>
      </c>
      <c r="AI35" s="33" t="s">
        <v>87</v>
      </c>
      <c r="AJ35" s="33" t="s">
        <v>90</v>
      </c>
    </row>
    <row r="36" spans="1:36" x14ac:dyDescent="0.3">
      <c r="A36" s="2" t="s">
        <v>96</v>
      </c>
      <c r="B36" s="2" t="s">
        <v>68</v>
      </c>
      <c r="C36" s="33" t="s">
        <v>69</v>
      </c>
      <c r="D36" s="2">
        <v>3</v>
      </c>
      <c r="E36" s="2" t="s">
        <v>0</v>
      </c>
      <c r="F36" s="2">
        <v>7.8</v>
      </c>
      <c r="G36" s="34">
        <v>1.8</v>
      </c>
      <c r="H36" s="2">
        <v>50</v>
      </c>
      <c r="I36" s="2" t="s">
        <v>26</v>
      </c>
      <c r="J36" s="2">
        <v>3</v>
      </c>
      <c r="K36" s="34">
        <v>7.75</v>
      </c>
      <c r="L36" s="2" t="s">
        <v>29</v>
      </c>
      <c r="M36" s="2">
        <v>2</v>
      </c>
      <c r="N36" s="34">
        <v>5.6</v>
      </c>
      <c r="O36" s="35">
        <v>0.4</v>
      </c>
      <c r="P36" s="2" t="s">
        <v>116</v>
      </c>
      <c r="Q36" s="2">
        <v>1</v>
      </c>
      <c r="R36" s="34">
        <v>3.15</v>
      </c>
      <c r="S36" s="2" t="s">
        <v>3</v>
      </c>
      <c r="T36" s="2">
        <v>2</v>
      </c>
      <c r="U36" s="34">
        <v>0.65</v>
      </c>
      <c r="V36" s="2" t="s">
        <v>6</v>
      </c>
      <c r="W36" s="2">
        <v>0.16600000000000001</v>
      </c>
      <c r="X36" s="2">
        <f t="shared" si="1"/>
        <v>0.33200000000000002</v>
      </c>
      <c r="Y36" s="2">
        <v>33.25</v>
      </c>
      <c r="Z36" s="2" t="s">
        <v>59</v>
      </c>
      <c r="AA36" s="2" t="s">
        <v>54</v>
      </c>
      <c r="AB36" s="2" t="s">
        <v>60</v>
      </c>
      <c r="AC36" s="2">
        <v>17</v>
      </c>
      <c r="AD36" s="36">
        <v>0.60399999999999998</v>
      </c>
      <c r="AE36" s="2">
        <v>0.2</v>
      </c>
      <c r="AF36" s="2">
        <v>0.2</v>
      </c>
      <c r="AG36" s="2">
        <v>0.25</v>
      </c>
      <c r="AH36" s="2">
        <v>0.2</v>
      </c>
      <c r="AI36" s="33" t="s">
        <v>87</v>
      </c>
      <c r="AJ36" s="33" t="s">
        <v>90</v>
      </c>
    </row>
    <row r="37" spans="1:36" x14ac:dyDescent="0.3">
      <c r="A37" s="2" t="s">
        <v>96</v>
      </c>
      <c r="B37" s="2" t="s">
        <v>68</v>
      </c>
      <c r="C37" s="33" t="s">
        <v>69</v>
      </c>
      <c r="D37" s="2">
        <v>3</v>
      </c>
      <c r="E37" s="2" t="s">
        <v>0</v>
      </c>
      <c r="F37" s="2">
        <v>7.8</v>
      </c>
      <c r="G37" s="34">
        <v>1.8</v>
      </c>
      <c r="H37" s="2">
        <v>50</v>
      </c>
      <c r="I37" s="2" t="s">
        <v>26</v>
      </c>
      <c r="J37" s="2">
        <v>3</v>
      </c>
      <c r="K37" s="34">
        <v>7.75</v>
      </c>
      <c r="L37" s="2" t="s">
        <v>29</v>
      </c>
      <c r="M37" s="2">
        <v>2</v>
      </c>
      <c r="N37" s="34">
        <v>5.6</v>
      </c>
      <c r="O37" s="35">
        <v>0.4</v>
      </c>
      <c r="P37" s="2" t="s">
        <v>116</v>
      </c>
      <c r="Q37" s="2">
        <v>1</v>
      </c>
      <c r="R37" s="34">
        <v>3.15</v>
      </c>
      <c r="S37" s="2" t="s">
        <v>3</v>
      </c>
      <c r="T37" s="2">
        <v>2</v>
      </c>
      <c r="U37" s="34">
        <v>0.65</v>
      </c>
      <c r="V37" s="2" t="s">
        <v>61</v>
      </c>
      <c r="W37" s="2">
        <v>0.16600000000000001</v>
      </c>
      <c r="X37" s="2">
        <f t="shared" si="1"/>
        <v>0.33200000000000002</v>
      </c>
      <c r="Y37" s="2">
        <v>33.25</v>
      </c>
      <c r="Z37" s="2" t="s">
        <v>89</v>
      </c>
      <c r="AA37" s="2" t="s">
        <v>62</v>
      </c>
      <c r="AB37" s="2" t="s">
        <v>65</v>
      </c>
      <c r="AC37" s="2">
        <v>18</v>
      </c>
      <c r="AD37" s="36">
        <v>0.84799999999999998</v>
      </c>
      <c r="AE37" s="2">
        <v>0.2</v>
      </c>
      <c r="AF37" s="2">
        <v>0.2</v>
      </c>
      <c r="AG37" s="2">
        <v>0.25</v>
      </c>
      <c r="AH37" s="2">
        <v>0.2</v>
      </c>
      <c r="AI37" s="33" t="s">
        <v>87</v>
      </c>
      <c r="AJ37" s="33" t="s">
        <v>90</v>
      </c>
    </row>
    <row r="38" spans="1:36" x14ac:dyDescent="0.3">
      <c r="A38" s="2" t="s">
        <v>96</v>
      </c>
      <c r="B38" s="2" t="s">
        <v>68</v>
      </c>
      <c r="C38" s="33" t="s">
        <v>69</v>
      </c>
      <c r="D38" s="2">
        <v>3</v>
      </c>
      <c r="E38" s="2" t="s">
        <v>0</v>
      </c>
      <c r="F38" s="2">
        <v>7.8</v>
      </c>
      <c r="G38" s="34">
        <v>1.8</v>
      </c>
      <c r="H38" s="2">
        <v>50</v>
      </c>
      <c r="I38" s="2" t="s">
        <v>26</v>
      </c>
      <c r="J38" s="2">
        <v>3</v>
      </c>
      <c r="K38" s="34">
        <v>7.75</v>
      </c>
      <c r="L38" s="2" t="s">
        <v>29</v>
      </c>
      <c r="M38" s="2">
        <v>2</v>
      </c>
      <c r="N38" s="34">
        <v>5.6</v>
      </c>
      <c r="O38" s="35">
        <v>0.4</v>
      </c>
      <c r="P38" s="2" t="s">
        <v>116</v>
      </c>
      <c r="Q38" s="2">
        <v>1</v>
      </c>
      <c r="R38" s="34">
        <v>3.15</v>
      </c>
      <c r="S38" s="2" t="s">
        <v>3</v>
      </c>
      <c r="T38" s="2">
        <v>2</v>
      </c>
      <c r="U38" s="34">
        <v>0.65</v>
      </c>
      <c r="V38" s="2" t="s">
        <v>7</v>
      </c>
      <c r="W38" s="2">
        <v>0.16600000000000001</v>
      </c>
      <c r="X38" s="2">
        <f t="shared" si="1"/>
        <v>0.33200000000000002</v>
      </c>
      <c r="Y38" s="2">
        <v>33.25</v>
      </c>
      <c r="Z38" s="2" t="s">
        <v>64</v>
      </c>
      <c r="AA38" s="2" t="s">
        <v>62</v>
      </c>
      <c r="AB38" s="2" t="s">
        <v>66</v>
      </c>
      <c r="AC38" s="2">
        <v>18</v>
      </c>
      <c r="AD38" s="36">
        <v>0.85299999999999998</v>
      </c>
      <c r="AE38" s="2">
        <v>0.2</v>
      </c>
      <c r="AF38" s="2">
        <v>0.2</v>
      </c>
      <c r="AG38" s="2">
        <v>0.25</v>
      </c>
      <c r="AH38" s="2">
        <v>0.2</v>
      </c>
      <c r="AI38" s="33" t="s">
        <v>87</v>
      </c>
      <c r="AJ38" s="33" t="s">
        <v>90</v>
      </c>
    </row>
    <row r="39" spans="1:36" x14ac:dyDescent="0.3">
      <c r="A39" s="2" t="s">
        <v>96</v>
      </c>
      <c r="B39" s="2" t="s">
        <v>68</v>
      </c>
      <c r="C39" s="33" t="s">
        <v>69</v>
      </c>
      <c r="D39" s="2">
        <v>5</v>
      </c>
      <c r="E39" s="2" t="s">
        <v>1</v>
      </c>
      <c r="F39" s="2">
        <v>7.8</v>
      </c>
      <c r="G39" s="34">
        <v>1.8</v>
      </c>
      <c r="H39" s="2">
        <v>50</v>
      </c>
      <c r="I39" s="2" t="s">
        <v>26</v>
      </c>
      <c r="J39" s="2">
        <v>3</v>
      </c>
      <c r="K39" s="34">
        <v>7.75</v>
      </c>
      <c r="L39" s="2" t="s">
        <v>29</v>
      </c>
      <c r="M39" s="2">
        <v>2</v>
      </c>
      <c r="N39" s="34">
        <v>5.6</v>
      </c>
      <c r="O39" s="35">
        <v>0.4</v>
      </c>
      <c r="P39" s="2" t="s">
        <v>116</v>
      </c>
      <c r="Q39" s="2">
        <v>1</v>
      </c>
      <c r="R39" s="34">
        <v>3.15</v>
      </c>
      <c r="S39" s="2" t="s">
        <v>117</v>
      </c>
      <c r="T39" s="2">
        <v>2</v>
      </c>
      <c r="U39" s="34">
        <v>0.75</v>
      </c>
      <c r="V39" s="2" t="s">
        <v>52</v>
      </c>
      <c r="W39" s="2">
        <v>0.16600000000000001</v>
      </c>
      <c r="X39" s="2">
        <f t="shared" si="1"/>
        <v>0.33200000000000002</v>
      </c>
      <c r="Y39" s="2">
        <v>33.25</v>
      </c>
      <c r="Z39" s="2" t="s">
        <v>53</v>
      </c>
      <c r="AA39" s="2" t="s">
        <v>54</v>
      </c>
      <c r="AB39" s="2" t="s">
        <v>58</v>
      </c>
      <c r="AC39" s="2">
        <v>17</v>
      </c>
      <c r="AD39" s="36">
        <v>0.57199999999999995</v>
      </c>
      <c r="AE39" s="2">
        <v>0.2</v>
      </c>
      <c r="AF39" s="2">
        <v>0.2</v>
      </c>
      <c r="AG39" s="2">
        <v>0.25</v>
      </c>
      <c r="AH39" s="2">
        <v>0.2</v>
      </c>
      <c r="AI39" s="33" t="s">
        <v>87</v>
      </c>
      <c r="AJ39" s="33" t="s">
        <v>90</v>
      </c>
    </row>
    <row r="40" spans="1:36" x14ac:dyDescent="0.3">
      <c r="A40" s="2" t="s">
        <v>96</v>
      </c>
      <c r="B40" s="2" t="s">
        <v>68</v>
      </c>
      <c r="C40" s="33" t="s">
        <v>69</v>
      </c>
      <c r="D40" s="2">
        <v>5</v>
      </c>
      <c r="E40" s="2" t="s">
        <v>1</v>
      </c>
      <c r="F40" s="2">
        <v>7.8</v>
      </c>
      <c r="G40" s="34">
        <v>1.8</v>
      </c>
      <c r="H40" s="2">
        <v>50</v>
      </c>
      <c r="I40" s="2" t="s">
        <v>26</v>
      </c>
      <c r="J40" s="2">
        <v>3</v>
      </c>
      <c r="K40" s="34">
        <v>7.75</v>
      </c>
      <c r="L40" s="2" t="s">
        <v>29</v>
      </c>
      <c r="M40" s="2">
        <v>2</v>
      </c>
      <c r="N40" s="34">
        <v>5.6</v>
      </c>
      <c r="O40" s="35">
        <v>0.4</v>
      </c>
      <c r="P40" s="2" t="s">
        <v>116</v>
      </c>
      <c r="Q40" s="2">
        <v>1</v>
      </c>
      <c r="R40" s="34">
        <v>3.15</v>
      </c>
      <c r="S40" s="2" t="s">
        <v>117</v>
      </c>
      <c r="T40" s="2">
        <v>2</v>
      </c>
      <c r="U40" s="34">
        <v>0.75</v>
      </c>
      <c r="V40" s="2" t="s">
        <v>6</v>
      </c>
      <c r="W40" s="2">
        <v>0.16600000000000001</v>
      </c>
      <c r="X40" s="2">
        <f t="shared" si="1"/>
        <v>0.33200000000000002</v>
      </c>
      <c r="Y40" s="2">
        <v>33.25</v>
      </c>
      <c r="Z40" s="2" t="s">
        <v>59</v>
      </c>
      <c r="AA40" s="2" t="s">
        <v>54</v>
      </c>
      <c r="AB40" s="2" t="s">
        <v>60</v>
      </c>
      <c r="AC40" s="2">
        <v>17</v>
      </c>
      <c r="AD40" s="36">
        <v>0.60399999999999998</v>
      </c>
      <c r="AE40" s="2">
        <v>0.2</v>
      </c>
      <c r="AF40" s="2">
        <v>0.2</v>
      </c>
      <c r="AG40" s="2">
        <v>0.25</v>
      </c>
      <c r="AH40" s="2">
        <v>0.2</v>
      </c>
      <c r="AI40" s="33" t="s">
        <v>87</v>
      </c>
      <c r="AJ40" s="33" t="s">
        <v>90</v>
      </c>
    </row>
    <row r="41" spans="1:36" x14ac:dyDescent="0.3">
      <c r="A41" s="2" t="s">
        <v>96</v>
      </c>
      <c r="B41" s="2" t="s">
        <v>68</v>
      </c>
      <c r="C41" s="33" t="s">
        <v>69</v>
      </c>
      <c r="D41" s="2">
        <v>5</v>
      </c>
      <c r="E41" s="2" t="s">
        <v>1</v>
      </c>
      <c r="F41" s="2">
        <v>7.8</v>
      </c>
      <c r="G41" s="34">
        <v>1.8</v>
      </c>
      <c r="H41" s="2">
        <v>50</v>
      </c>
      <c r="I41" s="2" t="s">
        <v>26</v>
      </c>
      <c r="J41" s="2">
        <v>3</v>
      </c>
      <c r="K41" s="34">
        <v>7.75</v>
      </c>
      <c r="L41" s="2" t="s">
        <v>29</v>
      </c>
      <c r="M41" s="2">
        <v>2</v>
      </c>
      <c r="N41" s="34">
        <v>5.6</v>
      </c>
      <c r="O41" s="35">
        <v>0.4</v>
      </c>
      <c r="P41" s="2" t="s">
        <v>116</v>
      </c>
      <c r="Q41" s="2">
        <v>1</v>
      </c>
      <c r="R41" s="34">
        <v>3.15</v>
      </c>
      <c r="S41" s="2" t="s">
        <v>117</v>
      </c>
      <c r="T41" s="2">
        <v>2</v>
      </c>
      <c r="U41" s="34">
        <v>0.75</v>
      </c>
      <c r="V41" s="2" t="s">
        <v>61</v>
      </c>
      <c r="W41" s="2">
        <v>0.16600000000000001</v>
      </c>
      <c r="X41" s="2">
        <f t="shared" si="1"/>
        <v>0.33200000000000002</v>
      </c>
      <c r="Y41" s="2">
        <v>33.25</v>
      </c>
      <c r="Z41" s="2" t="s">
        <v>89</v>
      </c>
      <c r="AA41" s="2" t="s">
        <v>62</v>
      </c>
      <c r="AB41" s="2" t="s">
        <v>65</v>
      </c>
      <c r="AC41" s="2">
        <v>18</v>
      </c>
      <c r="AD41" s="36">
        <v>0.84799999999999998</v>
      </c>
      <c r="AE41" s="2">
        <v>0.2</v>
      </c>
      <c r="AF41" s="2">
        <v>0.2</v>
      </c>
      <c r="AG41" s="2">
        <v>0.25</v>
      </c>
      <c r="AH41" s="2">
        <v>0.2</v>
      </c>
      <c r="AI41" s="33" t="s">
        <v>87</v>
      </c>
      <c r="AJ41" s="33" t="s">
        <v>90</v>
      </c>
    </row>
    <row r="42" spans="1:36" x14ac:dyDescent="0.3">
      <c r="A42" s="2" t="s">
        <v>96</v>
      </c>
      <c r="B42" s="2" t="s">
        <v>68</v>
      </c>
      <c r="C42" s="33" t="s">
        <v>69</v>
      </c>
      <c r="D42" s="2">
        <v>5</v>
      </c>
      <c r="E42" s="2" t="s">
        <v>1</v>
      </c>
      <c r="F42" s="2">
        <v>7.8</v>
      </c>
      <c r="G42" s="34">
        <v>1.8</v>
      </c>
      <c r="H42" s="2">
        <v>50</v>
      </c>
      <c r="I42" s="2" t="s">
        <v>26</v>
      </c>
      <c r="J42" s="2">
        <v>3</v>
      </c>
      <c r="K42" s="34">
        <v>7.75</v>
      </c>
      <c r="L42" s="2" t="s">
        <v>29</v>
      </c>
      <c r="M42" s="2">
        <v>2</v>
      </c>
      <c r="N42" s="34">
        <v>5.6</v>
      </c>
      <c r="O42" s="35">
        <v>0.4</v>
      </c>
      <c r="P42" s="2" t="s">
        <v>116</v>
      </c>
      <c r="Q42" s="2">
        <v>1</v>
      </c>
      <c r="R42" s="34">
        <v>3.15</v>
      </c>
      <c r="S42" s="2" t="s">
        <v>117</v>
      </c>
      <c r="T42" s="2">
        <v>2</v>
      </c>
      <c r="U42" s="34">
        <v>0.75</v>
      </c>
      <c r="V42" s="2" t="s">
        <v>7</v>
      </c>
      <c r="W42" s="2">
        <v>0.16600000000000001</v>
      </c>
      <c r="X42" s="2">
        <f t="shared" si="1"/>
        <v>0.33200000000000002</v>
      </c>
      <c r="Y42" s="2">
        <v>33.25</v>
      </c>
      <c r="Z42" s="2" t="s">
        <v>64</v>
      </c>
      <c r="AA42" s="2" t="s">
        <v>62</v>
      </c>
      <c r="AB42" s="2" t="s">
        <v>66</v>
      </c>
      <c r="AC42" s="2">
        <v>18</v>
      </c>
      <c r="AD42" s="36">
        <v>0.85299999999999998</v>
      </c>
      <c r="AE42" s="2">
        <v>0.2</v>
      </c>
      <c r="AF42" s="2">
        <v>0.2</v>
      </c>
      <c r="AG42" s="2">
        <v>0.25</v>
      </c>
      <c r="AH42" s="2">
        <v>0.2</v>
      </c>
      <c r="AI42" s="33" t="s">
        <v>87</v>
      </c>
      <c r="AJ42" s="33" t="s">
        <v>90</v>
      </c>
    </row>
    <row r="43" spans="1:36" x14ac:dyDescent="0.3">
      <c r="A43" s="2" t="s">
        <v>96</v>
      </c>
      <c r="B43" s="2" t="s">
        <v>34</v>
      </c>
      <c r="C43" s="33" t="s">
        <v>69</v>
      </c>
      <c r="D43" s="2">
        <v>3</v>
      </c>
      <c r="E43" s="2" t="s">
        <v>0</v>
      </c>
      <c r="F43" s="2">
        <v>6.5</v>
      </c>
      <c r="G43" s="34">
        <v>1.8</v>
      </c>
      <c r="H43" s="2">
        <v>50</v>
      </c>
      <c r="I43" s="2" t="s">
        <v>26</v>
      </c>
      <c r="J43" s="2">
        <v>3</v>
      </c>
      <c r="K43" s="34">
        <v>7.75</v>
      </c>
      <c r="L43" s="2" t="s">
        <v>29</v>
      </c>
      <c r="M43" s="2">
        <v>2</v>
      </c>
      <c r="N43" s="34">
        <v>5.6</v>
      </c>
      <c r="O43" s="35">
        <v>0.4</v>
      </c>
      <c r="P43" s="2" t="s">
        <v>116</v>
      </c>
      <c r="Q43" s="2">
        <v>1</v>
      </c>
      <c r="R43" s="34">
        <v>3.15</v>
      </c>
      <c r="S43" s="2" t="s">
        <v>3</v>
      </c>
      <c r="T43" s="2">
        <v>2</v>
      </c>
      <c r="U43" s="34">
        <v>0.65</v>
      </c>
      <c r="V43" s="2" t="s">
        <v>52</v>
      </c>
      <c r="W43" s="2">
        <v>0.16600000000000001</v>
      </c>
      <c r="X43" s="2">
        <f t="shared" si="1"/>
        <v>0.33200000000000002</v>
      </c>
      <c r="Y43" s="2">
        <v>33.25</v>
      </c>
      <c r="Z43" s="2" t="s">
        <v>53</v>
      </c>
      <c r="AA43" s="2" t="s">
        <v>54</v>
      </c>
      <c r="AB43" s="2" t="s">
        <v>58</v>
      </c>
      <c r="AC43" s="2">
        <v>17</v>
      </c>
      <c r="AD43" s="36">
        <v>0.57199999999999995</v>
      </c>
      <c r="AE43" s="2">
        <v>0.2</v>
      </c>
      <c r="AF43" s="2">
        <v>0.2</v>
      </c>
      <c r="AG43" s="2">
        <v>0.25</v>
      </c>
      <c r="AH43" s="2">
        <v>0.2</v>
      </c>
      <c r="AI43" s="33" t="s">
        <v>87</v>
      </c>
      <c r="AJ43" s="33" t="s">
        <v>90</v>
      </c>
    </row>
    <row r="44" spans="1:36" x14ac:dyDescent="0.3">
      <c r="A44" s="2" t="s">
        <v>96</v>
      </c>
      <c r="B44" s="2" t="s">
        <v>34</v>
      </c>
      <c r="C44" s="33" t="s">
        <v>69</v>
      </c>
      <c r="D44" s="2">
        <v>3</v>
      </c>
      <c r="E44" s="2" t="s">
        <v>0</v>
      </c>
      <c r="F44" s="2">
        <v>6.5</v>
      </c>
      <c r="G44" s="34">
        <v>1.8</v>
      </c>
      <c r="H44" s="2">
        <v>50</v>
      </c>
      <c r="I44" s="2" t="s">
        <v>26</v>
      </c>
      <c r="J44" s="2">
        <v>3</v>
      </c>
      <c r="K44" s="34">
        <v>7.75</v>
      </c>
      <c r="L44" s="2" t="s">
        <v>29</v>
      </c>
      <c r="M44" s="2">
        <v>2</v>
      </c>
      <c r="N44" s="34">
        <v>5.6</v>
      </c>
      <c r="O44" s="35">
        <v>0.4</v>
      </c>
      <c r="P44" s="2" t="s">
        <v>116</v>
      </c>
      <c r="Q44" s="2">
        <v>1</v>
      </c>
      <c r="R44" s="34">
        <v>3.15</v>
      </c>
      <c r="S44" s="2" t="s">
        <v>3</v>
      </c>
      <c r="T44" s="2">
        <v>2</v>
      </c>
      <c r="U44" s="34">
        <v>0.65</v>
      </c>
      <c r="V44" s="2" t="s">
        <v>6</v>
      </c>
      <c r="W44" s="2">
        <v>0.16600000000000001</v>
      </c>
      <c r="X44" s="2">
        <f t="shared" si="1"/>
        <v>0.33200000000000002</v>
      </c>
      <c r="Y44" s="2">
        <v>33.25</v>
      </c>
      <c r="Z44" s="2" t="s">
        <v>59</v>
      </c>
      <c r="AA44" s="2" t="s">
        <v>54</v>
      </c>
      <c r="AB44" s="2" t="s">
        <v>60</v>
      </c>
      <c r="AC44" s="2">
        <v>17</v>
      </c>
      <c r="AD44" s="36">
        <v>0.60399999999999998</v>
      </c>
      <c r="AE44" s="2">
        <v>0.2</v>
      </c>
      <c r="AF44" s="2">
        <v>0.2</v>
      </c>
      <c r="AG44" s="2">
        <v>0.25</v>
      </c>
      <c r="AH44" s="2">
        <v>0.2</v>
      </c>
      <c r="AI44" s="33" t="s">
        <v>87</v>
      </c>
      <c r="AJ44" s="33" t="s">
        <v>90</v>
      </c>
    </row>
    <row r="45" spans="1:36" x14ac:dyDescent="0.3">
      <c r="A45" s="2" t="s">
        <v>96</v>
      </c>
      <c r="B45" s="2" t="s">
        <v>34</v>
      </c>
      <c r="C45" s="33" t="s">
        <v>69</v>
      </c>
      <c r="D45" s="2">
        <v>3</v>
      </c>
      <c r="E45" s="2" t="s">
        <v>0</v>
      </c>
      <c r="F45" s="2">
        <v>6.5</v>
      </c>
      <c r="G45" s="34">
        <v>1.8</v>
      </c>
      <c r="H45" s="2">
        <v>50</v>
      </c>
      <c r="I45" s="2" t="s">
        <v>26</v>
      </c>
      <c r="J45" s="2">
        <v>3</v>
      </c>
      <c r="K45" s="34">
        <v>7.75</v>
      </c>
      <c r="L45" s="2" t="s">
        <v>29</v>
      </c>
      <c r="M45" s="2">
        <v>2</v>
      </c>
      <c r="N45" s="34">
        <v>5.6</v>
      </c>
      <c r="O45" s="35">
        <v>0.4</v>
      </c>
      <c r="P45" s="2" t="s">
        <v>116</v>
      </c>
      <c r="Q45" s="2">
        <v>1</v>
      </c>
      <c r="R45" s="34">
        <v>3.15</v>
      </c>
      <c r="S45" s="2" t="s">
        <v>3</v>
      </c>
      <c r="T45" s="2">
        <v>2</v>
      </c>
      <c r="U45" s="34">
        <v>0.65</v>
      </c>
      <c r="V45" s="2" t="s">
        <v>61</v>
      </c>
      <c r="W45" s="2">
        <v>0.16600000000000001</v>
      </c>
      <c r="X45" s="2">
        <f t="shared" si="1"/>
        <v>0.33200000000000002</v>
      </c>
      <c r="Y45" s="2">
        <v>33.25</v>
      </c>
      <c r="Z45" s="2" t="s">
        <v>89</v>
      </c>
      <c r="AA45" s="2" t="s">
        <v>62</v>
      </c>
      <c r="AB45" s="2" t="s">
        <v>65</v>
      </c>
      <c r="AC45" s="2">
        <v>18</v>
      </c>
      <c r="AD45" s="36">
        <v>0.84799999999999998</v>
      </c>
      <c r="AE45" s="2">
        <v>0.2</v>
      </c>
      <c r="AF45" s="2">
        <v>0.2</v>
      </c>
      <c r="AG45" s="2">
        <v>0.25</v>
      </c>
      <c r="AH45" s="2">
        <v>0.2</v>
      </c>
      <c r="AI45" s="33" t="s">
        <v>87</v>
      </c>
      <c r="AJ45" s="33" t="s">
        <v>90</v>
      </c>
    </row>
    <row r="46" spans="1:36" x14ac:dyDescent="0.3">
      <c r="A46" s="2" t="s">
        <v>96</v>
      </c>
      <c r="B46" s="2" t="s">
        <v>34</v>
      </c>
      <c r="C46" s="33" t="s">
        <v>69</v>
      </c>
      <c r="D46" s="2">
        <v>3</v>
      </c>
      <c r="E46" s="2" t="s">
        <v>0</v>
      </c>
      <c r="F46" s="2">
        <v>6.5</v>
      </c>
      <c r="G46" s="34">
        <v>1.8</v>
      </c>
      <c r="H46" s="2">
        <v>50</v>
      </c>
      <c r="I46" s="2" t="s">
        <v>26</v>
      </c>
      <c r="J46" s="2">
        <v>3</v>
      </c>
      <c r="K46" s="34">
        <v>7.75</v>
      </c>
      <c r="L46" s="2" t="s">
        <v>29</v>
      </c>
      <c r="M46" s="2">
        <v>2</v>
      </c>
      <c r="N46" s="34">
        <v>5.6</v>
      </c>
      <c r="O46" s="35">
        <v>0.4</v>
      </c>
      <c r="P46" s="2" t="s">
        <v>116</v>
      </c>
      <c r="Q46" s="2">
        <v>1</v>
      </c>
      <c r="R46" s="34">
        <v>3.15</v>
      </c>
      <c r="S46" s="2" t="s">
        <v>3</v>
      </c>
      <c r="T46" s="2">
        <v>2</v>
      </c>
      <c r="U46" s="34">
        <v>0.65</v>
      </c>
      <c r="V46" s="2" t="s">
        <v>7</v>
      </c>
      <c r="W46" s="2">
        <v>0.16600000000000001</v>
      </c>
      <c r="X46" s="2">
        <f t="shared" si="1"/>
        <v>0.33200000000000002</v>
      </c>
      <c r="Y46" s="2">
        <v>33.25</v>
      </c>
      <c r="Z46" s="2" t="s">
        <v>64</v>
      </c>
      <c r="AA46" s="2" t="s">
        <v>62</v>
      </c>
      <c r="AB46" s="2" t="s">
        <v>66</v>
      </c>
      <c r="AC46" s="2">
        <v>18</v>
      </c>
      <c r="AD46" s="36">
        <v>0.85299999999999998</v>
      </c>
      <c r="AE46" s="2">
        <v>0.2</v>
      </c>
      <c r="AF46" s="2">
        <v>0.2</v>
      </c>
      <c r="AG46" s="2">
        <v>0.25</v>
      </c>
      <c r="AH46" s="2">
        <v>0.2</v>
      </c>
      <c r="AI46" s="33" t="s">
        <v>87</v>
      </c>
      <c r="AJ46" s="33" t="s">
        <v>90</v>
      </c>
    </row>
    <row r="47" spans="1:36" x14ac:dyDescent="0.3">
      <c r="A47" s="2" t="s">
        <v>96</v>
      </c>
      <c r="B47" s="2" t="s">
        <v>34</v>
      </c>
      <c r="C47" s="33" t="s">
        <v>69</v>
      </c>
      <c r="D47" s="2">
        <v>5</v>
      </c>
      <c r="E47" s="2" t="s">
        <v>1</v>
      </c>
      <c r="F47" s="2">
        <v>6.5</v>
      </c>
      <c r="G47" s="34">
        <v>1.8</v>
      </c>
      <c r="H47" s="2">
        <v>50</v>
      </c>
      <c r="I47" s="2" t="s">
        <v>26</v>
      </c>
      <c r="J47" s="2">
        <v>3</v>
      </c>
      <c r="K47" s="34">
        <v>7.75</v>
      </c>
      <c r="L47" s="2" t="s">
        <v>29</v>
      </c>
      <c r="M47" s="2">
        <v>2</v>
      </c>
      <c r="N47" s="34">
        <v>5.6</v>
      </c>
      <c r="O47" s="35">
        <v>0.4</v>
      </c>
      <c r="P47" s="2" t="s">
        <v>116</v>
      </c>
      <c r="Q47" s="2">
        <v>1</v>
      </c>
      <c r="R47" s="34">
        <v>3.15</v>
      </c>
      <c r="S47" s="2" t="s">
        <v>117</v>
      </c>
      <c r="T47" s="2">
        <v>2</v>
      </c>
      <c r="U47" s="34">
        <v>0.75</v>
      </c>
      <c r="V47" s="2" t="s">
        <v>52</v>
      </c>
      <c r="W47" s="2">
        <v>0.16600000000000001</v>
      </c>
      <c r="X47" s="2">
        <f t="shared" si="1"/>
        <v>0.33200000000000002</v>
      </c>
      <c r="Y47" s="2">
        <v>33.25</v>
      </c>
      <c r="Z47" s="2" t="s">
        <v>53</v>
      </c>
      <c r="AA47" s="2" t="s">
        <v>54</v>
      </c>
      <c r="AB47" s="2" t="s">
        <v>58</v>
      </c>
      <c r="AC47" s="2">
        <v>17</v>
      </c>
      <c r="AD47" s="36">
        <v>0.57199999999999995</v>
      </c>
      <c r="AE47" s="2">
        <v>0.2</v>
      </c>
      <c r="AF47" s="2">
        <v>0.2</v>
      </c>
      <c r="AG47" s="2">
        <v>0.25</v>
      </c>
      <c r="AH47" s="2">
        <v>0.2</v>
      </c>
      <c r="AI47" s="33" t="s">
        <v>87</v>
      </c>
      <c r="AJ47" s="33" t="s">
        <v>90</v>
      </c>
    </row>
    <row r="48" spans="1:36" x14ac:dyDescent="0.3">
      <c r="A48" s="2" t="s">
        <v>96</v>
      </c>
      <c r="B48" s="2" t="s">
        <v>34</v>
      </c>
      <c r="C48" s="33" t="s">
        <v>69</v>
      </c>
      <c r="D48" s="2">
        <v>5</v>
      </c>
      <c r="E48" s="2" t="s">
        <v>1</v>
      </c>
      <c r="F48" s="2">
        <v>6.5</v>
      </c>
      <c r="G48" s="34">
        <v>1.8</v>
      </c>
      <c r="H48" s="2">
        <v>50</v>
      </c>
      <c r="I48" s="2" t="s">
        <v>26</v>
      </c>
      <c r="J48" s="2">
        <v>3</v>
      </c>
      <c r="K48" s="34">
        <v>7.75</v>
      </c>
      <c r="L48" s="2" t="s">
        <v>29</v>
      </c>
      <c r="M48" s="2">
        <v>2</v>
      </c>
      <c r="N48" s="34">
        <v>5.6</v>
      </c>
      <c r="O48" s="35">
        <v>0.4</v>
      </c>
      <c r="P48" s="2" t="s">
        <v>116</v>
      </c>
      <c r="Q48" s="2">
        <v>1</v>
      </c>
      <c r="R48" s="34">
        <v>3.15</v>
      </c>
      <c r="S48" s="2" t="s">
        <v>117</v>
      </c>
      <c r="T48" s="2">
        <v>2</v>
      </c>
      <c r="U48" s="34">
        <v>0.75</v>
      </c>
      <c r="V48" s="2" t="s">
        <v>6</v>
      </c>
      <c r="W48" s="2">
        <v>0.16600000000000001</v>
      </c>
      <c r="X48" s="2">
        <f t="shared" si="1"/>
        <v>0.33200000000000002</v>
      </c>
      <c r="Y48" s="2">
        <v>33.25</v>
      </c>
      <c r="Z48" s="2" t="s">
        <v>59</v>
      </c>
      <c r="AA48" s="2" t="s">
        <v>54</v>
      </c>
      <c r="AB48" s="2" t="s">
        <v>60</v>
      </c>
      <c r="AC48" s="2">
        <v>17</v>
      </c>
      <c r="AD48" s="36">
        <v>0.60399999999999998</v>
      </c>
      <c r="AE48" s="2">
        <v>0.2</v>
      </c>
      <c r="AF48" s="2">
        <v>0.2</v>
      </c>
      <c r="AG48" s="2">
        <v>0.25</v>
      </c>
      <c r="AH48" s="2">
        <v>0.2</v>
      </c>
      <c r="AI48" s="33" t="s">
        <v>87</v>
      </c>
      <c r="AJ48" s="33" t="s">
        <v>90</v>
      </c>
    </row>
    <row r="49" spans="1:36" x14ac:dyDescent="0.3">
      <c r="A49" s="2" t="s">
        <v>96</v>
      </c>
      <c r="B49" s="2" t="s">
        <v>34</v>
      </c>
      <c r="C49" s="33" t="s">
        <v>69</v>
      </c>
      <c r="D49" s="2">
        <v>5</v>
      </c>
      <c r="E49" s="2" t="s">
        <v>1</v>
      </c>
      <c r="F49" s="2">
        <v>6.5</v>
      </c>
      <c r="G49" s="34">
        <v>1.8</v>
      </c>
      <c r="H49" s="2">
        <v>50</v>
      </c>
      <c r="I49" s="2" t="s">
        <v>26</v>
      </c>
      <c r="J49" s="2">
        <v>3</v>
      </c>
      <c r="K49" s="34">
        <v>7.75</v>
      </c>
      <c r="L49" s="2" t="s">
        <v>29</v>
      </c>
      <c r="M49" s="2">
        <v>2</v>
      </c>
      <c r="N49" s="34">
        <v>5.6</v>
      </c>
      <c r="O49" s="35">
        <v>0.4</v>
      </c>
      <c r="P49" s="2" t="s">
        <v>116</v>
      </c>
      <c r="Q49" s="2">
        <v>1</v>
      </c>
      <c r="R49" s="34">
        <v>3.15</v>
      </c>
      <c r="S49" s="2" t="s">
        <v>117</v>
      </c>
      <c r="T49" s="2">
        <v>2</v>
      </c>
      <c r="U49" s="34">
        <v>0.75</v>
      </c>
      <c r="V49" s="2" t="s">
        <v>61</v>
      </c>
      <c r="W49" s="2">
        <v>0.16600000000000001</v>
      </c>
      <c r="X49" s="2">
        <f t="shared" si="1"/>
        <v>0.33200000000000002</v>
      </c>
      <c r="Y49" s="2">
        <v>33.25</v>
      </c>
      <c r="Z49" s="2" t="s">
        <v>89</v>
      </c>
      <c r="AA49" s="2" t="s">
        <v>62</v>
      </c>
      <c r="AB49" s="2" t="s">
        <v>65</v>
      </c>
      <c r="AC49" s="2">
        <v>18</v>
      </c>
      <c r="AD49" s="36">
        <v>0.84799999999999998</v>
      </c>
      <c r="AE49" s="2">
        <v>0.2</v>
      </c>
      <c r="AF49" s="2">
        <v>0.2</v>
      </c>
      <c r="AG49" s="2">
        <v>0.25</v>
      </c>
      <c r="AH49" s="2">
        <v>0.2</v>
      </c>
      <c r="AI49" s="33" t="s">
        <v>87</v>
      </c>
      <c r="AJ49" s="33" t="s">
        <v>90</v>
      </c>
    </row>
    <row r="50" spans="1:36" x14ac:dyDescent="0.3">
      <c r="A50" s="2" t="s">
        <v>95</v>
      </c>
      <c r="B50" s="2" t="s">
        <v>85</v>
      </c>
      <c r="D50" s="2">
        <v>3</v>
      </c>
      <c r="E50" s="2" t="s">
        <v>0</v>
      </c>
      <c r="F50" s="2">
        <v>5.2</v>
      </c>
      <c r="G50" s="34">
        <v>1.8</v>
      </c>
      <c r="H50" s="2">
        <v>60</v>
      </c>
      <c r="I50" s="2" t="s">
        <v>26</v>
      </c>
      <c r="J50" s="2">
        <v>3</v>
      </c>
      <c r="K50" s="34">
        <v>7.75</v>
      </c>
      <c r="L50" s="2" t="s">
        <v>29</v>
      </c>
      <c r="M50" s="2">
        <v>2</v>
      </c>
      <c r="N50" s="34">
        <v>5.6</v>
      </c>
      <c r="O50" s="35">
        <v>0.4</v>
      </c>
      <c r="P50" s="2" t="s">
        <v>2</v>
      </c>
      <c r="Q50" s="2">
        <v>1</v>
      </c>
      <c r="R50" s="34">
        <v>1.95</v>
      </c>
      <c r="S50" s="2" t="s">
        <v>3</v>
      </c>
      <c r="T50" s="2">
        <v>2</v>
      </c>
      <c r="U50" s="34">
        <v>0.65</v>
      </c>
      <c r="V50" s="2" t="s">
        <v>52</v>
      </c>
      <c r="W50" s="2">
        <v>0.16600000000000001</v>
      </c>
      <c r="X50" s="2">
        <f t="shared" si="1"/>
        <v>0.33200000000000002</v>
      </c>
      <c r="Y50" s="2">
        <v>33.25</v>
      </c>
      <c r="Z50" s="2" t="s">
        <v>53</v>
      </c>
      <c r="AA50" s="2" t="s">
        <v>54</v>
      </c>
      <c r="AB50" s="2" t="s">
        <v>58</v>
      </c>
      <c r="AC50" s="2">
        <v>17</v>
      </c>
      <c r="AD50" s="36">
        <v>0.57199999999999995</v>
      </c>
      <c r="AE50" s="2">
        <v>0.2</v>
      </c>
      <c r="AF50" s="2">
        <v>0.2</v>
      </c>
      <c r="AG50" s="2">
        <v>0.25</v>
      </c>
      <c r="AH50" s="2">
        <v>0.2</v>
      </c>
      <c r="AI50" s="33" t="s">
        <v>88</v>
      </c>
    </row>
    <row r="51" spans="1:36" x14ac:dyDescent="0.3">
      <c r="A51" s="2" t="s">
        <v>95</v>
      </c>
      <c r="B51" s="2" t="s">
        <v>85</v>
      </c>
      <c r="D51" s="2">
        <v>3</v>
      </c>
      <c r="E51" s="2" t="s">
        <v>0</v>
      </c>
      <c r="F51" s="2">
        <v>5.2</v>
      </c>
      <c r="G51" s="34">
        <v>1.8</v>
      </c>
      <c r="H51" s="2">
        <v>60</v>
      </c>
      <c r="I51" s="2" t="s">
        <v>26</v>
      </c>
      <c r="J51" s="2">
        <v>3</v>
      </c>
      <c r="K51" s="34">
        <v>7.75</v>
      </c>
      <c r="L51" s="2" t="s">
        <v>29</v>
      </c>
      <c r="M51" s="2">
        <v>2</v>
      </c>
      <c r="N51" s="34">
        <v>5.6</v>
      </c>
      <c r="O51" s="35">
        <v>0.4</v>
      </c>
      <c r="P51" s="2" t="s">
        <v>2</v>
      </c>
      <c r="Q51" s="2">
        <v>1</v>
      </c>
      <c r="R51" s="34">
        <v>1.95</v>
      </c>
      <c r="S51" s="2" t="s">
        <v>3</v>
      </c>
      <c r="T51" s="2">
        <v>2</v>
      </c>
      <c r="U51" s="34">
        <v>0.65</v>
      </c>
      <c r="V51" s="2" t="s">
        <v>6</v>
      </c>
      <c r="W51" s="2">
        <v>0.16600000000000001</v>
      </c>
      <c r="X51" s="2">
        <f t="shared" si="1"/>
        <v>0.33200000000000002</v>
      </c>
      <c r="Y51" s="2">
        <v>33.25</v>
      </c>
      <c r="Z51" s="2" t="s">
        <v>59</v>
      </c>
      <c r="AA51" s="2" t="s">
        <v>54</v>
      </c>
      <c r="AB51" s="2" t="s">
        <v>60</v>
      </c>
      <c r="AC51" s="2">
        <v>17</v>
      </c>
      <c r="AD51" s="36">
        <v>0.60399999999999998</v>
      </c>
      <c r="AE51" s="2">
        <v>0.2</v>
      </c>
      <c r="AF51" s="2">
        <v>0.2</v>
      </c>
      <c r="AG51" s="2">
        <v>0.25</v>
      </c>
      <c r="AH51" s="2">
        <v>0.2</v>
      </c>
      <c r="AI51" s="33" t="s">
        <v>88</v>
      </c>
    </row>
    <row r="52" spans="1:36" x14ac:dyDescent="0.3">
      <c r="A52" s="2" t="s">
        <v>95</v>
      </c>
      <c r="B52" s="2" t="s">
        <v>85</v>
      </c>
      <c r="D52" s="2">
        <v>3</v>
      </c>
      <c r="E52" s="2" t="s">
        <v>0</v>
      </c>
      <c r="F52" s="2">
        <v>5.2</v>
      </c>
      <c r="G52" s="34">
        <v>1.8</v>
      </c>
      <c r="H52" s="2">
        <v>60</v>
      </c>
      <c r="I52" s="2" t="s">
        <v>26</v>
      </c>
      <c r="J52" s="2">
        <v>3</v>
      </c>
      <c r="K52" s="34">
        <v>7.75</v>
      </c>
      <c r="L52" s="2" t="s">
        <v>29</v>
      </c>
      <c r="M52" s="2">
        <v>2</v>
      </c>
      <c r="N52" s="34">
        <v>5.6</v>
      </c>
      <c r="O52" s="35">
        <v>0.4</v>
      </c>
      <c r="P52" s="2" t="s">
        <v>2</v>
      </c>
      <c r="Q52" s="2">
        <v>1</v>
      </c>
      <c r="R52" s="34">
        <v>1.95</v>
      </c>
      <c r="S52" s="2" t="s">
        <v>3</v>
      </c>
      <c r="T52" s="2">
        <v>2</v>
      </c>
      <c r="U52" s="34">
        <v>0.65</v>
      </c>
      <c r="V52" s="2" t="s">
        <v>61</v>
      </c>
      <c r="W52" s="2">
        <v>0.16600000000000001</v>
      </c>
      <c r="X52" s="2">
        <f t="shared" si="1"/>
        <v>0.33200000000000002</v>
      </c>
      <c r="Y52" s="2">
        <v>33.25</v>
      </c>
      <c r="Z52" s="2" t="s">
        <v>89</v>
      </c>
      <c r="AA52" s="2" t="s">
        <v>62</v>
      </c>
      <c r="AB52" s="2" t="s">
        <v>65</v>
      </c>
      <c r="AC52" s="2">
        <v>18</v>
      </c>
      <c r="AD52" s="36">
        <v>0.84799999999999998</v>
      </c>
      <c r="AE52" s="2">
        <v>0.2</v>
      </c>
      <c r="AF52" s="2">
        <v>0.2</v>
      </c>
      <c r="AG52" s="2">
        <v>0.25</v>
      </c>
      <c r="AH52" s="2">
        <v>0.2</v>
      </c>
      <c r="AI52" s="33" t="s">
        <v>88</v>
      </c>
    </row>
    <row r="53" spans="1:36" x14ac:dyDescent="0.3">
      <c r="A53" s="2" t="s">
        <v>95</v>
      </c>
      <c r="B53" s="2" t="s">
        <v>85</v>
      </c>
      <c r="D53" s="2">
        <v>3</v>
      </c>
      <c r="E53" s="2" t="s">
        <v>0</v>
      </c>
      <c r="F53" s="2">
        <v>5.2</v>
      </c>
      <c r="G53" s="34">
        <v>1.8</v>
      </c>
      <c r="H53" s="2">
        <v>60</v>
      </c>
      <c r="I53" s="2" t="s">
        <v>26</v>
      </c>
      <c r="J53" s="2">
        <v>3</v>
      </c>
      <c r="K53" s="34">
        <v>7.75</v>
      </c>
      <c r="L53" s="2" t="s">
        <v>29</v>
      </c>
      <c r="M53" s="2">
        <v>2</v>
      </c>
      <c r="N53" s="34">
        <v>5.6</v>
      </c>
      <c r="O53" s="35">
        <v>0.4</v>
      </c>
      <c r="P53" s="2" t="s">
        <v>2</v>
      </c>
      <c r="Q53" s="2">
        <v>1</v>
      </c>
      <c r="R53" s="34">
        <v>1.95</v>
      </c>
      <c r="S53" s="2" t="s">
        <v>3</v>
      </c>
      <c r="T53" s="2">
        <v>2</v>
      </c>
      <c r="U53" s="34">
        <v>0.65</v>
      </c>
      <c r="V53" s="2" t="s">
        <v>7</v>
      </c>
      <c r="W53" s="2">
        <v>0.16600000000000001</v>
      </c>
      <c r="X53" s="2">
        <f t="shared" si="1"/>
        <v>0.33200000000000002</v>
      </c>
      <c r="Y53" s="2">
        <v>33.25</v>
      </c>
      <c r="Z53" s="2" t="s">
        <v>64</v>
      </c>
      <c r="AA53" s="2" t="s">
        <v>62</v>
      </c>
      <c r="AB53" s="2" t="s">
        <v>66</v>
      </c>
      <c r="AC53" s="2">
        <v>18</v>
      </c>
      <c r="AD53" s="36">
        <v>0.85299999999999998</v>
      </c>
      <c r="AE53" s="2">
        <v>0.2</v>
      </c>
      <c r="AF53" s="2">
        <v>0.2</v>
      </c>
      <c r="AG53" s="2">
        <v>0.25</v>
      </c>
      <c r="AH53" s="2">
        <v>0.2</v>
      </c>
      <c r="AI53" s="33" t="s">
        <v>88</v>
      </c>
    </row>
    <row r="54" spans="1:36" x14ac:dyDescent="0.3">
      <c r="A54" s="2" t="s">
        <v>95</v>
      </c>
      <c r="B54" s="2" t="s">
        <v>85</v>
      </c>
      <c r="D54" s="2">
        <v>5</v>
      </c>
      <c r="E54" s="2" t="s">
        <v>1</v>
      </c>
      <c r="F54" s="2">
        <v>5.2</v>
      </c>
      <c r="G54" s="34">
        <v>3.5</v>
      </c>
      <c r="H54" s="2">
        <v>60</v>
      </c>
      <c r="I54" s="2" t="s">
        <v>26</v>
      </c>
      <c r="J54" s="2">
        <v>3</v>
      </c>
      <c r="K54" s="34">
        <v>7.75</v>
      </c>
      <c r="L54" s="2" t="s">
        <v>29</v>
      </c>
      <c r="M54" s="2">
        <v>2</v>
      </c>
      <c r="N54" s="34">
        <v>5.6</v>
      </c>
      <c r="O54" s="35">
        <v>0.4</v>
      </c>
      <c r="P54" s="2" t="s">
        <v>2</v>
      </c>
      <c r="Q54" s="2">
        <v>1</v>
      </c>
      <c r="R54" s="34">
        <v>1.95</v>
      </c>
      <c r="S54" s="2" t="s">
        <v>117</v>
      </c>
      <c r="T54" s="2">
        <v>2</v>
      </c>
      <c r="U54" s="34">
        <v>0.75</v>
      </c>
      <c r="V54" s="2" t="s">
        <v>52</v>
      </c>
      <c r="W54" s="2">
        <v>0.16600000000000001</v>
      </c>
      <c r="X54" s="2">
        <f t="shared" si="1"/>
        <v>0.33200000000000002</v>
      </c>
      <c r="Y54" s="2">
        <v>33.25</v>
      </c>
      <c r="Z54" s="2" t="s">
        <v>53</v>
      </c>
      <c r="AA54" s="2" t="s">
        <v>54</v>
      </c>
      <c r="AB54" s="2" t="s">
        <v>58</v>
      </c>
      <c r="AC54" s="2">
        <v>17</v>
      </c>
      <c r="AD54" s="36">
        <v>0.57199999999999995</v>
      </c>
      <c r="AE54" s="2">
        <v>0.2</v>
      </c>
      <c r="AF54" s="2">
        <v>0.2</v>
      </c>
      <c r="AG54" s="2">
        <v>0.25</v>
      </c>
      <c r="AH54" s="2">
        <v>0.2</v>
      </c>
      <c r="AI54" s="33" t="s">
        <v>88</v>
      </c>
    </row>
    <row r="55" spans="1:36" x14ac:dyDescent="0.3">
      <c r="A55" s="2" t="s">
        <v>95</v>
      </c>
      <c r="B55" s="2" t="s">
        <v>85</v>
      </c>
      <c r="D55" s="2">
        <v>5</v>
      </c>
      <c r="E55" s="2" t="s">
        <v>1</v>
      </c>
      <c r="F55" s="2">
        <v>5.2</v>
      </c>
      <c r="G55" s="34">
        <v>3.5</v>
      </c>
      <c r="H55" s="2">
        <v>60</v>
      </c>
      <c r="I55" s="2" t="s">
        <v>26</v>
      </c>
      <c r="J55" s="2">
        <v>3</v>
      </c>
      <c r="K55" s="34">
        <v>7.75</v>
      </c>
      <c r="L55" s="2" t="s">
        <v>29</v>
      </c>
      <c r="M55" s="2">
        <v>2</v>
      </c>
      <c r="N55" s="34">
        <v>5.6</v>
      </c>
      <c r="O55" s="35">
        <v>0.4</v>
      </c>
      <c r="P55" s="2" t="s">
        <v>2</v>
      </c>
      <c r="Q55" s="2">
        <v>1</v>
      </c>
      <c r="R55" s="34">
        <v>1.95</v>
      </c>
      <c r="S55" s="2" t="s">
        <v>117</v>
      </c>
      <c r="T55" s="2">
        <v>2</v>
      </c>
      <c r="U55" s="34">
        <v>0.75</v>
      </c>
      <c r="V55" s="2" t="s">
        <v>6</v>
      </c>
      <c r="W55" s="2">
        <v>0.16600000000000001</v>
      </c>
      <c r="X55" s="2">
        <f t="shared" si="1"/>
        <v>0.33200000000000002</v>
      </c>
      <c r="Y55" s="2">
        <v>33.25</v>
      </c>
      <c r="Z55" s="2" t="s">
        <v>59</v>
      </c>
      <c r="AA55" s="2" t="s">
        <v>54</v>
      </c>
      <c r="AB55" s="2" t="s">
        <v>60</v>
      </c>
      <c r="AC55" s="2">
        <v>17</v>
      </c>
      <c r="AD55" s="36">
        <v>0.60399999999999998</v>
      </c>
      <c r="AE55" s="2">
        <v>0.2</v>
      </c>
      <c r="AF55" s="2">
        <v>0.2</v>
      </c>
      <c r="AG55" s="2">
        <v>0.25</v>
      </c>
      <c r="AH55" s="2">
        <v>0.2</v>
      </c>
      <c r="AI55" s="33" t="s">
        <v>88</v>
      </c>
    </row>
    <row r="56" spans="1:36" x14ac:dyDescent="0.3">
      <c r="A56" s="2" t="s">
        <v>95</v>
      </c>
      <c r="B56" s="2" t="s">
        <v>85</v>
      </c>
      <c r="D56" s="2">
        <v>5</v>
      </c>
      <c r="E56" s="2" t="s">
        <v>1</v>
      </c>
      <c r="F56" s="2">
        <v>5.2</v>
      </c>
      <c r="G56" s="34">
        <v>3.5</v>
      </c>
      <c r="H56" s="2">
        <v>60</v>
      </c>
      <c r="I56" s="2" t="s">
        <v>26</v>
      </c>
      <c r="J56" s="2">
        <v>3</v>
      </c>
      <c r="K56" s="34">
        <v>7.75</v>
      </c>
      <c r="L56" s="2" t="s">
        <v>29</v>
      </c>
      <c r="M56" s="2">
        <v>2</v>
      </c>
      <c r="N56" s="34">
        <v>5.6</v>
      </c>
      <c r="O56" s="35">
        <v>0.4</v>
      </c>
      <c r="P56" s="2" t="s">
        <v>2</v>
      </c>
      <c r="Q56" s="2">
        <v>1</v>
      </c>
      <c r="R56" s="34">
        <v>1.95</v>
      </c>
      <c r="S56" s="2" t="s">
        <v>117</v>
      </c>
      <c r="T56" s="2">
        <v>2</v>
      </c>
      <c r="U56" s="34">
        <v>0.75</v>
      </c>
      <c r="V56" s="2" t="s">
        <v>61</v>
      </c>
      <c r="W56" s="2">
        <v>0.16600000000000001</v>
      </c>
      <c r="X56" s="2">
        <f t="shared" si="1"/>
        <v>0.33200000000000002</v>
      </c>
      <c r="Y56" s="2">
        <v>33.25</v>
      </c>
      <c r="Z56" s="2" t="s">
        <v>89</v>
      </c>
      <c r="AA56" s="2" t="s">
        <v>62</v>
      </c>
      <c r="AB56" s="2" t="s">
        <v>65</v>
      </c>
      <c r="AC56" s="2">
        <v>18</v>
      </c>
      <c r="AD56" s="36">
        <v>0.84799999999999998</v>
      </c>
      <c r="AE56" s="2">
        <v>0.2</v>
      </c>
      <c r="AF56" s="2">
        <v>0.2</v>
      </c>
      <c r="AG56" s="2">
        <v>0.25</v>
      </c>
      <c r="AH56" s="2">
        <v>0.2</v>
      </c>
      <c r="AI56" s="33" t="s">
        <v>88</v>
      </c>
    </row>
    <row r="57" spans="1:36" x14ac:dyDescent="0.3">
      <c r="A57" s="2" t="s">
        <v>95</v>
      </c>
      <c r="B57" s="2" t="s">
        <v>85</v>
      </c>
      <c r="D57" s="2">
        <v>5</v>
      </c>
      <c r="E57" s="2" t="s">
        <v>1</v>
      </c>
      <c r="F57" s="2">
        <v>5.2</v>
      </c>
      <c r="G57" s="34">
        <v>3.5</v>
      </c>
      <c r="H57" s="2">
        <v>60</v>
      </c>
      <c r="I57" s="2" t="s">
        <v>26</v>
      </c>
      <c r="J57" s="2">
        <v>3</v>
      </c>
      <c r="K57" s="34">
        <v>7.75</v>
      </c>
      <c r="L57" s="2" t="s">
        <v>29</v>
      </c>
      <c r="M57" s="2">
        <v>2</v>
      </c>
      <c r="N57" s="34">
        <v>5.6</v>
      </c>
      <c r="O57" s="35">
        <v>0.4</v>
      </c>
      <c r="P57" s="2" t="s">
        <v>2</v>
      </c>
      <c r="Q57" s="2">
        <v>1</v>
      </c>
      <c r="R57" s="34">
        <v>1.95</v>
      </c>
      <c r="S57" s="2" t="s">
        <v>117</v>
      </c>
      <c r="T57" s="2">
        <v>2</v>
      </c>
      <c r="U57" s="34">
        <v>0.75</v>
      </c>
      <c r="V57" s="2" t="s">
        <v>7</v>
      </c>
      <c r="W57" s="2">
        <v>0.16600000000000001</v>
      </c>
      <c r="X57" s="2">
        <f t="shared" si="1"/>
        <v>0.33200000000000002</v>
      </c>
      <c r="Y57" s="2">
        <v>33.25</v>
      </c>
      <c r="Z57" s="2" t="s">
        <v>64</v>
      </c>
      <c r="AA57" s="2" t="s">
        <v>62</v>
      </c>
      <c r="AB57" s="2" t="s">
        <v>66</v>
      </c>
      <c r="AC57" s="2">
        <v>18</v>
      </c>
      <c r="AD57" s="36">
        <v>0.85299999999999998</v>
      </c>
      <c r="AE57" s="2">
        <v>0.2</v>
      </c>
      <c r="AF57" s="2">
        <v>0.2</v>
      </c>
      <c r="AG57" s="2">
        <v>0.25</v>
      </c>
      <c r="AH57" s="2">
        <v>0.2</v>
      </c>
      <c r="AI57" s="33" t="s">
        <v>88</v>
      </c>
    </row>
    <row r="58" spans="1:36" x14ac:dyDescent="0.3">
      <c r="A58" s="2" t="s">
        <v>96</v>
      </c>
      <c r="B58" s="2" t="s">
        <v>68</v>
      </c>
      <c r="C58" s="33" t="s">
        <v>69</v>
      </c>
      <c r="D58" s="2">
        <v>3</v>
      </c>
      <c r="E58" s="2" t="s">
        <v>0</v>
      </c>
      <c r="F58" s="2">
        <v>7.8</v>
      </c>
      <c r="G58" s="34">
        <v>1.8</v>
      </c>
      <c r="H58" s="2">
        <v>60</v>
      </c>
      <c r="I58" s="2" t="s">
        <v>26</v>
      </c>
      <c r="J58" s="2">
        <v>3</v>
      </c>
      <c r="K58" s="34">
        <v>7.75</v>
      </c>
      <c r="L58" s="2" t="s">
        <v>29</v>
      </c>
      <c r="M58" s="2">
        <v>2</v>
      </c>
      <c r="N58" s="34">
        <v>5.6</v>
      </c>
      <c r="O58" s="35">
        <v>0.4</v>
      </c>
      <c r="P58" s="2" t="s">
        <v>116</v>
      </c>
      <c r="Q58" s="2">
        <v>1</v>
      </c>
      <c r="R58" s="34">
        <v>3.15</v>
      </c>
      <c r="S58" s="2" t="s">
        <v>3</v>
      </c>
      <c r="T58" s="2">
        <v>2</v>
      </c>
      <c r="U58" s="34">
        <v>0.65</v>
      </c>
      <c r="V58" s="2" t="s">
        <v>52</v>
      </c>
      <c r="W58" s="2">
        <v>0.16600000000000001</v>
      </c>
      <c r="X58" s="2">
        <f t="shared" si="1"/>
        <v>0.33200000000000002</v>
      </c>
      <c r="Y58" s="2">
        <v>33.25</v>
      </c>
      <c r="Z58" s="2" t="s">
        <v>53</v>
      </c>
      <c r="AA58" s="2" t="s">
        <v>54</v>
      </c>
      <c r="AB58" s="2" t="s">
        <v>58</v>
      </c>
      <c r="AC58" s="2">
        <v>17</v>
      </c>
      <c r="AD58" s="36">
        <v>0.57199999999999995</v>
      </c>
      <c r="AE58" s="2">
        <v>0.2</v>
      </c>
      <c r="AF58" s="2">
        <v>0.2</v>
      </c>
      <c r="AG58" s="2">
        <v>0.25</v>
      </c>
      <c r="AH58" s="2">
        <v>0.2</v>
      </c>
      <c r="AI58" s="33" t="s">
        <v>87</v>
      </c>
      <c r="AJ58" s="33" t="s">
        <v>90</v>
      </c>
    </row>
    <row r="59" spans="1:36" x14ac:dyDescent="0.3">
      <c r="A59" s="2" t="s">
        <v>96</v>
      </c>
      <c r="B59" s="2" t="s">
        <v>68</v>
      </c>
      <c r="C59" s="33" t="s">
        <v>69</v>
      </c>
      <c r="D59" s="2">
        <v>3</v>
      </c>
      <c r="E59" s="2" t="s">
        <v>0</v>
      </c>
      <c r="F59" s="2">
        <v>7.8</v>
      </c>
      <c r="G59" s="34">
        <v>1.8</v>
      </c>
      <c r="H59" s="2">
        <v>60</v>
      </c>
      <c r="I59" s="2" t="s">
        <v>26</v>
      </c>
      <c r="J59" s="2">
        <v>3</v>
      </c>
      <c r="K59" s="34">
        <v>7.75</v>
      </c>
      <c r="L59" s="2" t="s">
        <v>29</v>
      </c>
      <c r="M59" s="2">
        <v>2</v>
      </c>
      <c r="N59" s="34">
        <v>5.6</v>
      </c>
      <c r="O59" s="35">
        <v>0.4</v>
      </c>
      <c r="P59" s="2" t="s">
        <v>116</v>
      </c>
      <c r="Q59" s="2">
        <v>1</v>
      </c>
      <c r="R59" s="34">
        <v>3.15</v>
      </c>
      <c r="S59" s="2" t="s">
        <v>3</v>
      </c>
      <c r="T59" s="2">
        <v>2</v>
      </c>
      <c r="U59" s="34">
        <v>0.65</v>
      </c>
      <c r="V59" s="2" t="s">
        <v>6</v>
      </c>
      <c r="W59" s="2">
        <v>0.16600000000000001</v>
      </c>
      <c r="X59" s="2">
        <f t="shared" si="1"/>
        <v>0.33200000000000002</v>
      </c>
      <c r="Y59" s="2">
        <v>33.25</v>
      </c>
      <c r="Z59" s="2" t="s">
        <v>59</v>
      </c>
      <c r="AA59" s="2" t="s">
        <v>54</v>
      </c>
      <c r="AB59" s="2" t="s">
        <v>60</v>
      </c>
      <c r="AC59" s="2">
        <v>17</v>
      </c>
      <c r="AD59" s="36">
        <v>0.60399999999999998</v>
      </c>
      <c r="AE59" s="2">
        <v>0.2</v>
      </c>
      <c r="AF59" s="2">
        <v>0.2</v>
      </c>
      <c r="AG59" s="2">
        <v>0.25</v>
      </c>
      <c r="AH59" s="2">
        <v>0.2</v>
      </c>
      <c r="AI59" s="33" t="s">
        <v>87</v>
      </c>
      <c r="AJ59" s="33" t="s">
        <v>90</v>
      </c>
    </row>
    <row r="60" spans="1:36" x14ac:dyDescent="0.3">
      <c r="A60" s="2" t="s">
        <v>96</v>
      </c>
      <c r="B60" s="2" t="s">
        <v>68</v>
      </c>
      <c r="C60" s="33" t="s">
        <v>69</v>
      </c>
      <c r="D60" s="2">
        <v>3</v>
      </c>
      <c r="E60" s="2" t="s">
        <v>0</v>
      </c>
      <c r="F60" s="2">
        <v>7.8</v>
      </c>
      <c r="G60" s="34">
        <v>1.8</v>
      </c>
      <c r="H60" s="2">
        <v>60</v>
      </c>
      <c r="I60" s="2" t="s">
        <v>26</v>
      </c>
      <c r="J60" s="2">
        <v>3</v>
      </c>
      <c r="K60" s="34">
        <v>7.75</v>
      </c>
      <c r="L60" s="2" t="s">
        <v>29</v>
      </c>
      <c r="M60" s="2">
        <v>2</v>
      </c>
      <c r="N60" s="34">
        <v>5.6</v>
      </c>
      <c r="O60" s="35">
        <v>0.4</v>
      </c>
      <c r="P60" s="2" t="s">
        <v>116</v>
      </c>
      <c r="Q60" s="2">
        <v>1</v>
      </c>
      <c r="R60" s="34">
        <v>3.15</v>
      </c>
      <c r="S60" s="2" t="s">
        <v>3</v>
      </c>
      <c r="T60" s="2">
        <v>2</v>
      </c>
      <c r="U60" s="34">
        <v>0.65</v>
      </c>
      <c r="V60" s="2" t="s">
        <v>61</v>
      </c>
      <c r="W60" s="2">
        <v>0.16600000000000001</v>
      </c>
      <c r="X60" s="2">
        <f t="shared" si="1"/>
        <v>0.33200000000000002</v>
      </c>
      <c r="Y60" s="2">
        <v>33.25</v>
      </c>
      <c r="Z60" s="2" t="s">
        <v>89</v>
      </c>
      <c r="AA60" s="2" t="s">
        <v>62</v>
      </c>
      <c r="AB60" s="2" t="s">
        <v>65</v>
      </c>
      <c r="AC60" s="2">
        <v>18</v>
      </c>
      <c r="AD60" s="36">
        <v>0.84799999999999998</v>
      </c>
      <c r="AE60" s="2">
        <v>0.2</v>
      </c>
      <c r="AF60" s="2">
        <v>0.2</v>
      </c>
      <c r="AG60" s="2">
        <v>0.25</v>
      </c>
      <c r="AH60" s="2">
        <v>0.2</v>
      </c>
      <c r="AI60" s="33" t="s">
        <v>87</v>
      </c>
      <c r="AJ60" s="33" t="s">
        <v>90</v>
      </c>
    </row>
    <row r="61" spans="1:36" x14ac:dyDescent="0.3">
      <c r="A61" s="2" t="s">
        <v>96</v>
      </c>
      <c r="B61" s="2" t="s">
        <v>68</v>
      </c>
      <c r="C61" s="33" t="s">
        <v>69</v>
      </c>
      <c r="D61" s="2">
        <v>3</v>
      </c>
      <c r="E61" s="2" t="s">
        <v>0</v>
      </c>
      <c r="F61" s="2">
        <v>7.8</v>
      </c>
      <c r="G61" s="34">
        <v>1.8</v>
      </c>
      <c r="H61" s="2">
        <v>60</v>
      </c>
      <c r="I61" s="2" t="s">
        <v>26</v>
      </c>
      <c r="J61" s="2">
        <v>3</v>
      </c>
      <c r="K61" s="34">
        <v>7.75</v>
      </c>
      <c r="L61" s="2" t="s">
        <v>29</v>
      </c>
      <c r="M61" s="2">
        <v>2</v>
      </c>
      <c r="N61" s="34">
        <v>5.6</v>
      </c>
      <c r="O61" s="35">
        <v>0.4</v>
      </c>
      <c r="P61" s="2" t="s">
        <v>116</v>
      </c>
      <c r="Q61" s="2">
        <v>1</v>
      </c>
      <c r="R61" s="34">
        <v>3.15</v>
      </c>
      <c r="S61" s="2" t="s">
        <v>3</v>
      </c>
      <c r="T61" s="2">
        <v>2</v>
      </c>
      <c r="U61" s="34">
        <v>0.65</v>
      </c>
      <c r="V61" s="2" t="s">
        <v>7</v>
      </c>
      <c r="W61" s="2">
        <v>0.16600000000000001</v>
      </c>
      <c r="X61" s="2">
        <f t="shared" si="1"/>
        <v>0.33200000000000002</v>
      </c>
      <c r="Y61" s="2">
        <v>33.25</v>
      </c>
      <c r="Z61" s="2" t="s">
        <v>64</v>
      </c>
      <c r="AA61" s="2" t="s">
        <v>62</v>
      </c>
      <c r="AB61" s="2" t="s">
        <v>66</v>
      </c>
      <c r="AC61" s="2">
        <v>18</v>
      </c>
      <c r="AD61" s="36">
        <v>0.85299999999999998</v>
      </c>
      <c r="AE61" s="2">
        <v>0.2</v>
      </c>
      <c r="AF61" s="2">
        <v>0.2</v>
      </c>
      <c r="AG61" s="2">
        <v>0.25</v>
      </c>
      <c r="AH61" s="2">
        <v>0.2</v>
      </c>
      <c r="AI61" s="33" t="s">
        <v>87</v>
      </c>
      <c r="AJ61" s="33" t="s">
        <v>90</v>
      </c>
    </row>
    <row r="62" spans="1:36" x14ac:dyDescent="0.3">
      <c r="A62" s="2" t="s">
        <v>96</v>
      </c>
      <c r="B62" s="2" t="s">
        <v>68</v>
      </c>
      <c r="C62" s="33" t="s">
        <v>69</v>
      </c>
      <c r="D62" s="2">
        <v>5</v>
      </c>
      <c r="E62" s="2" t="s">
        <v>1</v>
      </c>
      <c r="F62" s="2">
        <v>7.8</v>
      </c>
      <c r="G62" s="34">
        <v>1.8</v>
      </c>
      <c r="H62" s="2">
        <v>60</v>
      </c>
      <c r="I62" s="2" t="s">
        <v>26</v>
      </c>
      <c r="J62" s="2">
        <v>3</v>
      </c>
      <c r="K62" s="34">
        <v>7.75</v>
      </c>
      <c r="L62" s="2" t="s">
        <v>29</v>
      </c>
      <c r="M62" s="2">
        <v>2</v>
      </c>
      <c r="N62" s="34">
        <v>5.6</v>
      </c>
      <c r="O62" s="35">
        <v>0.4</v>
      </c>
      <c r="P62" s="2" t="s">
        <v>116</v>
      </c>
      <c r="Q62" s="2">
        <v>1</v>
      </c>
      <c r="R62" s="34">
        <v>3.15</v>
      </c>
      <c r="S62" s="2" t="s">
        <v>117</v>
      </c>
      <c r="T62" s="2">
        <v>2</v>
      </c>
      <c r="U62" s="34">
        <v>0.75</v>
      </c>
      <c r="V62" s="2" t="s">
        <v>52</v>
      </c>
      <c r="W62" s="2">
        <v>0.16600000000000001</v>
      </c>
      <c r="X62" s="2">
        <f t="shared" si="1"/>
        <v>0.33200000000000002</v>
      </c>
      <c r="Y62" s="2">
        <v>33.25</v>
      </c>
      <c r="Z62" s="2" t="s">
        <v>53</v>
      </c>
      <c r="AA62" s="2" t="s">
        <v>54</v>
      </c>
      <c r="AB62" s="2" t="s">
        <v>58</v>
      </c>
      <c r="AC62" s="2">
        <v>17</v>
      </c>
      <c r="AD62" s="36">
        <v>0.57199999999999995</v>
      </c>
      <c r="AE62" s="2">
        <v>0.2</v>
      </c>
      <c r="AF62" s="2">
        <v>0.2</v>
      </c>
      <c r="AG62" s="2">
        <v>0.25</v>
      </c>
      <c r="AH62" s="2">
        <v>0.2</v>
      </c>
      <c r="AI62" s="33" t="s">
        <v>87</v>
      </c>
      <c r="AJ62" s="33" t="s">
        <v>90</v>
      </c>
    </row>
    <row r="63" spans="1:36" x14ac:dyDescent="0.3">
      <c r="A63" s="2" t="s">
        <v>96</v>
      </c>
      <c r="B63" s="2" t="s">
        <v>68</v>
      </c>
      <c r="C63" s="33" t="s">
        <v>69</v>
      </c>
      <c r="D63" s="2">
        <v>5</v>
      </c>
      <c r="E63" s="2" t="s">
        <v>1</v>
      </c>
      <c r="F63" s="2">
        <v>7.8</v>
      </c>
      <c r="G63" s="34">
        <v>1.8</v>
      </c>
      <c r="H63" s="2">
        <v>60</v>
      </c>
      <c r="I63" s="2" t="s">
        <v>26</v>
      </c>
      <c r="J63" s="2">
        <v>3</v>
      </c>
      <c r="K63" s="34">
        <v>7.75</v>
      </c>
      <c r="L63" s="2" t="s">
        <v>29</v>
      </c>
      <c r="M63" s="2">
        <v>2</v>
      </c>
      <c r="N63" s="34">
        <v>5.6</v>
      </c>
      <c r="O63" s="35">
        <v>0.4</v>
      </c>
      <c r="P63" s="2" t="s">
        <v>116</v>
      </c>
      <c r="Q63" s="2">
        <v>1</v>
      </c>
      <c r="R63" s="34">
        <v>3.15</v>
      </c>
      <c r="S63" s="2" t="s">
        <v>117</v>
      </c>
      <c r="T63" s="2">
        <v>2</v>
      </c>
      <c r="U63" s="34">
        <v>0.75</v>
      </c>
      <c r="V63" s="2" t="s">
        <v>6</v>
      </c>
      <c r="W63" s="2">
        <v>0.16600000000000001</v>
      </c>
      <c r="X63" s="2">
        <f t="shared" si="1"/>
        <v>0.33200000000000002</v>
      </c>
      <c r="Y63" s="2">
        <v>33.25</v>
      </c>
      <c r="Z63" s="2" t="s">
        <v>59</v>
      </c>
      <c r="AA63" s="2" t="s">
        <v>54</v>
      </c>
      <c r="AB63" s="2" t="s">
        <v>60</v>
      </c>
      <c r="AC63" s="2">
        <v>17</v>
      </c>
      <c r="AD63" s="36">
        <v>0.60399999999999998</v>
      </c>
      <c r="AE63" s="2">
        <v>0.2</v>
      </c>
      <c r="AF63" s="2">
        <v>0.2</v>
      </c>
      <c r="AG63" s="2">
        <v>0.25</v>
      </c>
      <c r="AH63" s="2">
        <v>0.2</v>
      </c>
      <c r="AI63" s="33" t="s">
        <v>87</v>
      </c>
      <c r="AJ63" s="33" t="s">
        <v>90</v>
      </c>
    </row>
    <row r="64" spans="1:36" x14ac:dyDescent="0.3">
      <c r="A64" s="2" t="s">
        <v>96</v>
      </c>
      <c r="B64" s="2" t="s">
        <v>68</v>
      </c>
      <c r="C64" s="33" t="s">
        <v>69</v>
      </c>
      <c r="D64" s="2">
        <v>5</v>
      </c>
      <c r="E64" s="2" t="s">
        <v>1</v>
      </c>
      <c r="F64" s="2">
        <v>7.8</v>
      </c>
      <c r="G64" s="34">
        <v>1.8</v>
      </c>
      <c r="H64" s="2">
        <v>60</v>
      </c>
      <c r="I64" s="2" t="s">
        <v>26</v>
      </c>
      <c r="J64" s="2">
        <v>3</v>
      </c>
      <c r="K64" s="34">
        <v>7.75</v>
      </c>
      <c r="L64" s="2" t="s">
        <v>29</v>
      </c>
      <c r="M64" s="2">
        <v>2</v>
      </c>
      <c r="N64" s="34">
        <v>5.6</v>
      </c>
      <c r="O64" s="35">
        <v>0.4</v>
      </c>
      <c r="P64" s="2" t="s">
        <v>116</v>
      </c>
      <c r="Q64" s="2">
        <v>1</v>
      </c>
      <c r="R64" s="34">
        <v>3.15</v>
      </c>
      <c r="S64" s="2" t="s">
        <v>117</v>
      </c>
      <c r="T64" s="2">
        <v>2</v>
      </c>
      <c r="U64" s="34">
        <v>0.75</v>
      </c>
      <c r="V64" s="2" t="s">
        <v>61</v>
      </c>
      <c r="W64" s="2">
        <v>0.16600000000000001</v>
      </c>
      <c r="X64" s="2">
        <f t="shared" si="1"/>
        <v>0.33200000000000002</v>
      </c>
      <c r="Y64" s="2">
        <v>33.25</v>
      </c>
      <c r="Z64" s="2" t="s">
        <v>89</v>
      </c>
      <c r="AA64" s="2" t="s">
        <v>62</v>
      </c>
      <c r="AB64" s="2" t="s">
        <v>65</v>
      </c>
      <c r="AC64" s="2">
        <v>18</v>
      </c>
      <c r="AD64" s="36">
        <v>0.84799999999999998</v>
      </c>
      <c r="AE64" s="2">
        <v>0.2</v>
      </c>
      <c r="AF64" s="2">
        <v>0.2</v>
      </c>
      <c r="AG64" s="2">
        <v>0.25</v>
      </c>
      <c r="AH64" s="2">
        <v>0.2</v>
      </c>
      <c r="AI64" s="33" t="s">
        <v>87</v>
      </c>
      <c r="AJ64" s="33" t="s">
        <v>90</v>
      </c>
    </row>
    <row r="65" spans="1:36" x14ac:dyDescent="0.3">
      <c r="A65" s="2" t="s">
        <v>96</v>
      </c>
      <c r="B65" s="2" t="s">
        <v>68</v>
      </c>
      <c r="C65" s="33" t="s">
        <v>69</v>
      </c>
      <c r="D65" s="2">
        <v>5</v>
      </c>
      <c r="E65" s="2" t="s">
        <v>1</v>
      </c>
      <c r="F65" s="2">
        <v>7.8</v>
      </c>
      <c r="G65" s="34">
        <v>1.8</v>
      </c>
      <c r="H65" s="2">
        <v>60</v>
      </c>
      <c r="I65" s="2" t="s">
        <v>26</v>
      </c>
      <c r="J65" s="2">
        <v>3</v>
      </c>
      <c r="K65" s="34">
        <v>7.75</v>
      </c>
      <c r="L65" s="2" t="s">
        <v>29</v>
      </c>
      <c r="M65" s="2">
        <v>2</v>
      </c>
      <c r="N65" s="34">
        <v>5.6</v>
      </c>
      <c r="O65" s="35">
        <v>0.4</v>
      </c>
      <c r="P65" s="2" t="s">
        <v>116</v>
      </c>
      <c r="Q65" s="2">
        <v>1</v>
      </c>
      <c r="R65" s="34">
        <v>3.15</v>
      </c>
      <c r="S65" s="2" t="s">
        <v>117</v>
      </c>
      <c r="T65" s="2">
        <v>2</v>
      </c>
      <c r="U65" s="34">
        <v>0.75</v>
      </c>
      <c r="V65" s="2" t="s">
        <v>7</v>
      </c>
      <c r="W65" s="2">
        <v>0.16600000000000001</v>
      </c>
      <c r="X65" s="2">
        <f t="shared" si="1"/>
        <v>0.33200000000000002</v>
      </c>
      <c r="Y65" s="2">
        <v>33.25</v>
      </c>
      <c r="Z65" s="2" t="s">
        <v>64</v>
      </c>
      <c r="AA65" s="2" t="s">
        <v>62</v>
      </c>
      <c r="AB65" s="2" t="s">
        <v>66</v>
      </c>
      <c r="AC65" s="2">
        <v>18</v>
      </c>
      <c r="AD65" s="36">
        <v>0.85299999999999998</v>
      </c>
      <c r="AE65" s="2">
        <v>0.2</v>
      </c>
      <c r="AF65" s="2">
        <v>0.2</v>
      </c>
      <c r="AG65" s="2">
        <v>0.25</v>
      </c>
      <c r="AH65" s="2">
        <v>0.2</v>
      </c>
      <c r="AI65" s="33" t="s">
        <v>87</v>
      </c>
      <c r="AJ65" s="33" t="s">
        <v>90</v>
      </c>
    </row>
    <row r="66" spans="1:36" x14ac:dyDescent="0.3">
      <c r="A66" s="2" t="s">
        <v>96</v>
      </c>
      <c r="B66" s="2" t="s">
        <v>34</v>
      </c>
      <c r="C66" s="33" t="s">
        <v>69</v>
      </c>
      <c r="D66" s="2">
        <v>3</v>
      </c>
      <c r="E66" s="2" t="s">
        <v>0</v>
      </c>
      <c r="F66" s="2">
        <v>6.5</v>
      </c>
      <c r="G66" s="34">
        <v>1.8</v>
      </c>
      <c r="H66" s="2">
        <v>60</v>
      </c>
      <c r="I66" s="2" t="s">
        <v>26</v>
      </c>
      <c r="J66" s="2">
        <v>3</v>
      </c>
      <c r="K66" s="34">
        <v>7.75</v>
      </c>
      <c r="L66" s="2" t="s">
        <v>29</v>
      </c>
      <c r="M66" s="2">
        <v>2</v>
      </c>
      <c r="N66" s="34">
        <v>5.6</v>
      </c>
      <c r="O66" s="35">
        <v>0.4</v>
      </c>
      <c r="P66" s="2" t="s">
        <v>116</v>
      </c>
      <c r="Q66" s="2">
        <v>1</v>
      </c>
      <c r="R66" s="34">
        <v>3.15</v>
      </c>
      <c r="S66" s="2" t="s">
        <v>3</v>
      </c>
      <c r="T66" s="2">
        <v>2</v>
      </c>
      <c r="U66" s="34">
        <v>0.65</v>
      </c>
      <c r="V66" s="2" t="s">
        <v>52</v>
      </c>
      <c r="W66" s="2">
        <v>0.16600000000000001</v>
      </c>
      <c r="X66" s="2">
        <f t="shared" ref="X66:X97" si="2">W66*O66*(J66+M66)</f>
        <v>0.33200000000000002</v>
      </c>
      <c r="Y66" s="2">
        <v>33.25</v>
      </c>
      <c r="Z66" s="2" t="s">
        <v>53</v>
      </c>
      <c r="AA66" s="2" t="s">
        <v>54</v>
      </c>
      <c r="AB66" s="2" t="s">
        <v>58</v>
      </c>
      <c r="AC66" s="2">
        <v>17</v>
      </c>
      <c r="AD66" s="36">
        <v>0.57199999999999995</v>
      </c>
      <c r="AE66" s="2">
        <v>0.2</v>
      </c>
      <c r="AF66" s="2">
        <v>0.2</v>
      </c>
      <c r="AG66" s="2">
        <v>0.25</v>
      </c>
      <c r="AH66" s="2">
        <v>0.2</v>
      </c>
      <c r="AI66" s="33" t="s">
        <v>87</v>
      </c>
      <c r="AJ66" s="33" t="s">
        <v>90</v>
      </c>
    </row>
    <row r="67" spans="1:36" x14ac:dyDescent="0.3">
      <c r="A67" s="2" t="s">
        <v>96</v>
      </c>
      <c r="B67" s="2" t="s">
        <v>34</v>
      </c>
      <c r="C67" s="33" t="s">
        <v>69</v>
      </c>
      <c r="D67" s="2">
        <v>3</v>
      </c>
      <c r="E67" s="2" t="s">
        <v>0</v>
      </c>
      <c r="F67" s="2">
        <v>6.5</v>
      </c>
      <c r="G67" s="34">
        <v>1.8</v>
      </c>
      <c r="H67" s="2">
        <v>60</v>
      </c>
      <c r="I67" s="2" t="s">
        <v>26</v>
      </c>
      <c r="J67" s="2">
        <v>3</v>
      </c>
      <c r="K67" s="34">
        <v>7.75</v>
      </c>
      <c r="L67" s="2" t="s">
        <v>29</v>
      </c>
      <c r="M67" s="2">
        <v>2</v>
      </c>
      <c r="N67" s="34">
        <v>5.6</v>
      </c>
      <c r="O67" s="35">
        <v>0.4</v>
      </c>
      <c r="P67" s="2" t="s">
        <v>116</v>
      </c>
      <c r="Q67" s="2">
        <v>1</v>
      </c>
      <c r="R67" s="34">
        <v>3.15</v>
      </c>
      <c r="S67" s="2" t="s">
        <v>3</v>
      </c>
      <c r="T67" s="2">
        <v>2</v>
      </c>
      <c r="U67" s="34">
        <v>0.65</v>
      </c>
      <c r="V67" s="2" t="s">
        <v>6</v>
      </c>
      <c r="W67" s="2">
        <v>0.16600000000000001</v>
      </c>
      <c r="X67" s="2">
        <f t="shared" si="2"/>
        <v>0.33200000000000002</v>
      </c>
      <c r="Y67" s="2">
        <v>33.25</v>
      </c>
      <c r="Z67" s="2" t="s">
        <v>59</v>
      </c>
      <c r="AA67" s="2" t="s">
        <v>54</v>
      </c>
      <c r="AB67" s="2" t="s">
        <v>60</v>
      </c>
      <c r="AC67" s="2">
        <v>17</v>
      </c>
      <c r="AD67" s="36">
        <v>0.60399999999999998</v>
      </c>
      <c r="AE67" s="2">
        <v>0.2</v>
      </c>
      <c r="AF67" s="2">
        <v>0.2</v>
      </c>
      <c r="AG67" s="2">
        <v>0.25</v>
      </c>
      <c r="AH67" s="2">
        <v>0.2</v>
      </c>
      <c r="AI67" s="33" t="s">
        <v>87</v>
      </c>
      <c r="AJ67" s="33" t="s">
        <v>90</v>
      </c>
    </row>
    <row r="68" spans="1:36" x14ac:dyDescent="0.3">
      <c r="A68" s="2" t="s">
        <v>96</v>
      </c>
      <c r="B68" s="2" t="s">
        <v>34</v>
      </c>
      <c r="C68" s="33" t="s">
        <v>69</v>
      </c>
      <c r="D68" s="2">
        <v>3</v>
      </c>
      <c r="E68" s="2" t="s">
        <v>0</v>
      </c>
      <c r="F68" s="2">
        <v>6.5</v>
      </c>
      <c r="G68" s="34">
        <v>1.8</v>
      </c>
      <c r="H68" s="2">
        <v>60</v>
      </c>
      <c r="I68" s="2" t="s">
        <v>26</v>
      </c>
      <c r="J68" s="2">
        <v>3</v>
      </c>
      <c r="K68" s="34">
        <v>7.75</v>
      </c>
      <c r="L68" s="2" t="s">
        <v>29</v>
      </c>
      <c r="M68" s="2">
        <v>2</v>
      </c>
      <c r="N68" s="34">
        <v>5.6</v>
      </c>
      <c r="O68" s="35">
        <v>0.4</v>
      </c>
      <c r="P68" s="2" t="s">
        <v>116</v>
      </c>
      <c r="Q68" s="2">
        <v>1</v>
      </c>
      <c r="R68" s="34">
        <v>3.15</v>
      </c>
      <c r="S68" s="2" t="s">
        <v>3</v>
      </c>
      <c r="T68" s="2">
        <v>2</v>
      </c>
      <c r="U68" s="34">
        <v>0.65</v>
      </c>
      <c r="V68" s="2" t="s">
        <v>61</v>
      </c>
      <c r="W68" s="2">
        <v>0.16600000000000001</v>
      </c>
      <c r="X68" s="2">
        <f t="shared" si="2"/>
        <v>0.33200000000000002</v>
      </c>
      <c r="Y68" s="2">
        <v>33.25</v>
      </c>
      <c r="Z68" s="2" t="s">
        <v>89</v>
      </c>
      <c r="AA68" s="2" t="s">
        <v>62</v>
      </c>
      <c r="AB68" s="2" t="s">
        <v>65</v>
      </c>
      <c r="AC68" s="2">
        <v>18</v>
      </c>
      <c r="AD68" s="36">
        <v>0.84799999999999998</v>
      </c>
      <c r="AE68" s="2">
        <v>0.2</v>
      </c>
      <c r="AF68" s="2">
        <v>0.2</v>
      </c>
      <c r="AG68" s="2">
        <v>0.25</v>
      </c>
      <c r="AH68" s="2">
        <v>0.2</v>
      </c>
      <c r="AI68" s="33" t="s">
        <v>87</v>
      </c>
      <c r="AJ68" s="33" t="s">
        <v>90</v>
      </c>
    </row>
    <row r="69" spans="1:36" x14ac:dyDescent="0.3">
      <c r="A69" s="2" t="s">
        <v>96</v>
      </c>
      <c r="B69" s="2" t="s">
        <v>34</v>
      </c>
      <c r="C69" s="33" t="s">
        <v>69</v>
      </c>
      <c r="D69" s="2">
        <v>3</v>
      </c>
      <c r="E69" s="2" t="s">
        <v>0</v>
      </c>
      <c r="F69" s="2">
        <v>6.5</v>
      </c>
      <c r="G69" s="34">
        <v>1.8</v>
      </c>
      <c r="H69" s="2">
        <v>60</v>
      </c>
      <c r="I69" s="2" t="s">
        <v>26</v>
      </c>
      <c r="J69" s="2">
        <v>3</v>
      </c>
      <c r="K69" s="34">
        <v>7.75</v>
      </c>
      <c r="L69" s="2" t="s">
        <v>29</v>
      </c>
      <c r="M69" s="2">
        <v>2</v>
      </c>
      <c r="N69" s="34">
        <v>5.6</v>
      </c>
      <c r="O69" s="35">
        <v>0.4</v>
      </c>
      <c r="P69" s="2" t="s">
        <v>116</v>
      </c>
      <c r="Q69" s="2">
        <v>1</v>
      </c>
      <c r="R69" s="34">
        <v>3.15</v>
      </c>
      <c r="S69" s="2" t="s">
        <v>3</v>
      </c>
      <c r="T69" s="2">
        <v>2</v>
      </c>
      <c r="U69" s="34">
        <v>0.65</v>
      </c>
      <c r="V69" s="2" t="s">
        <v>7</v>
      </c>
      <c r="W69" s="2">
        <v>0.16600000000000001</v>
      </c>
      <c r="X69" s="2">
        <f t="shared" si="2"/>
        <v>0.33200000000000002</v>
      </c>
      <c r="Y69" s="2">
        <v>33.25</v>
      </c>
      <c r="Z69" s="2" t="s">
        <v>64</v>
      </c>
      <c r="AA69" s="2" t="s">
        <v>62</v>
      </c>
      <c r="AB69" s="2" t="s">
        <v>66</v>
      </c>
      <c r="AC69" s="2">
        <v>18</v>
      </c>
      <c r="AD69" s="36">
        <v>0.85299999999999998</v>
      </c>
      <c r="AE69" s="2">
        <v>0.2</v>
      </c>
      <c r="AF69" s="2">
        <v>0.2</v>
      </c>
      <c r="AG69" s="2">
        <v>0.25</v>
      </c>
      <c r="AH69" s="2">
        <v>0.2</v>
      </c>
      <c r="AI69" s="33" t="s">
        <v>87</v>
      </c>
      <c r="AJ69" s="33" t="s">
        <v>90</v>
      </c>
    </row>
    <row r="70" spans="1:36" x14ac:dyDescent="0.3">
      <c r="A70" s="2" t="s">
        <v>96</v>
      </c>
      <c r="B70" s="2" t="s">
        <v>34</v>
      </c>
      <c r="C70" s="33" t="s">
        <v>69</v>
      </c>
      <c r="D70" s="2">
        <v>5</v>
      </c>
      <c r="E70" s="2" t="s">
        <v>1</v>
      </c>
      <c r="F70" s="2">
        <v>6.5</v>
      </c>
      <c r="G70" s="34">
        <v>1.8</v>
      </c>
      <c r="H70" s="2">
        <v>60</v>
      </c>
      <c r="I70" s="2" t="s">
        <v>26</v>
      </c>
      <c r="J70" s="2">
        <v>3</v>
      </c>
      <c r="K70" s="34">
        <v>7.75</v>
      </c>
      <c r="L70" s="2" t="s">
        <v>29</v>
      </c>
      <c r="M70" s="2">
        <v>2</v>
      </c>
      <c r="N70" s="34">
        <v>5.6</v>
      </c>
      <c r="O70" s="35">
        <v>0.4</v>
      </c>
      <c r="P70" s="2" t="s">
        <v>116</v>
      </c>
      <c r="Q70" s="2">
        <v>1</v>
      </c>
      <c r="R70" s="34">
        <v>3.15</v>
      </c>
      <c r="S70" s="2" t="s">
        <v>117</v>
      </c>
      <c r="T70" s="2">
        <v>2</v>
      </c>
      <c r="U70" s="34">
        <v>0.75</v>
      </c>
      <c r="V70" s="2" t="s">
        <v>52</v>
      </c>
      <c r="W70" s="2">
        <v>0.16600000000000001</v>
      </c>
      <c r="X70" s="2">
        <f t="shared" si="2"/>
        <v>0.33200000000000002</v>
      </c>
      <c r="Y70" s="2">
        <v>33.25</v>
      </c>
      <c r="Z70" s="2" t="s">
        <v>53</v>
      </c>
      <c r="AA70" s="2" t="s">
        <v>54</v>
      </c>
      <c r="AB70" s="2" t="s">
        <v>58</v>
      </c>
      <c r="AC70" s="2">
        <v>17</v>
      </c>
      <c r="AD70" s="36">
        <v>0.57199999999999995</v>
      </c>
      <c r="AE70" s="2">
        <v>0.2</v>
      </c>
      <c r="AF70" s="2">
        <v>0.2</v>
      </c>
      <c r="AG70" s="2">
        <v>0.25</v>
      </c>
      <c r="AH70" s="2">
        <v>0.2</v>
      </c>
      <c r="AI70" s="33" t="s">
        <v>87</v>
      </c>
      <c r="AJ70" s="33" t="s">
        <v>90</v>
      </c>
    </row>
    <row r="71" spans="1:36" x14ac:dyDescent="0.3">
      <c r="A71" s="2" t="s">
        <v>96</v>
      </c>
      <c r="B71" s="2" t="s">
        <v>34</v>
      </c>
      <c r="C71" s="33" t="s">
        <v>69</v>
      </c>
      <c r="D71" s="2">
        <v>5</v>
      </c>
      <c r="E71" s="2" t="s">
        <v>1</v>
      </c>
      <c r="F71" s="2">
        <v>6.5</v>
      </c>
      <c r="G71" s="34">
        <v>1.8</v>
      </c>
      <c r="H71" s="2">
        <v>60</v>
      </c>
      <c r="I71" s="2" t="s">
        <v>26</v>
      </c>
      <c r="J71" s="2">
        <v>3</v>
      </c>
      <c r="K71" s="34">
        <v>7.75</v>
      </c>
      <c r="L71" s="2" t="s">
        <v>29</v>
      </c>
      <c r="M71" s="2">
        <v>2</v>
      </c>
      <c r="N71" s="34">
        <v>5.6</v>
      </c>
      <c r="O71" s="35">
        <v>0.4</v>
      </c>
      <c r="P71" s="2" t="s">
        <v>116</v>
      </c>
      <c r="Q71" s="2">
        <v>1</v>
      </c>
      <c r="R71" s="34">
        <v>3.15</v>
      </c>
      <c r="S71" s="2" t="s">
        <v>117</v>
      </c>
      <c r="T71" s="2">
        <v>2</v>
      </c>
      <c r="U71" s="34">
        <v>0.75</v>
      </c>
      <c r="V71" s="2" t="s">
        <v>6</v>
      </c>
      <c r="W71" s="2">
        <v>0.16600000000000001</v>
      </c>
      <c r="X71" s="2">
        <f t="shared" si="2"/>
        <v>0.33200000000000002</v>
      </c>
      <c r="Y71" s="2">
        <v>33.25</v>
      </c>
      <c r="Z71" s="2" t="s">
        <v>59</v>
      </c>
      <c r="AA71" s="2" t="s">
        <v>54</v>
      </c>
      <c r="AB71" s="2" t="s">
        <v>60</v>
      </c>
      <c r="AC71" s="2">
        <v>17</v>
      </c>
      <c r="AD71" s="36">
        <v>0.60399999999999998</v>
      </c>
      <c r="AE71" s="2">
        <v>0.2</v>
      </c>
      <c r="AF71" s="2">
        <v>0.2</v>
      </c>
      <c r="AG71" s="2">
        <v>0.25</v>
      </c>
      <c r="AH71" s="2">
        <v>0.2</v>
      </c>
      <c r="AI71" s="33" t="s">
        <v>87</v>
      </c>
      <c r="AJ71" s="33" t="s">
        <v>90</v>
      </c>
    </row>
    <row r="72" spans="1:36" x14ac:dyDescent="0.3">
      <c r="A72" s="2" t="s">
        <v>96</v>
      </c>
      <c r="B72" s="2" t="s">
        <v>34</v>
      </c>
      <c r="C72" s="33" t="s">
        <v>69</v>
      </c>
      <c r="D72" s="2">
        <v>5</v>
      </c>
      <c r="E72" s="2" t="s">
        <v>1</v>
      </c>
      <c r="F72" s="2">
        <v>6.5</v>
      </c>
      <c r="G72" s="34">
        <v>1.8</v>
      </c>
      <c r="H72" s="2">
        <v>60</v>
      </c>
      <c r="I72" s="2" t="s">
        <v>26</v>
      </c>
      <c r="J72" s="2">
        <v>3</v>
      </c>
      <c r="K72" s="34">
        <v>7.75</v>
      </c>
      <c r="L72" s="2" t="s">
        <v>29</v>
      </c>
      <c r="M72" s="2">
        <v>2</v>
      </c>
      <c r="N72" s="34">
        <v>5.6</v>
      </c>
      <c r="O72" s="35">
        <v>0.4</v>
      </c>
      <c r="P72" s="2" t="s">
        <v>116</v>
      </c>
      <c r="Q72" s="2">
        <v>1</v>
      </c>
      <c r="R72" s="34">
        <v>3.15</v>
      </c>
      <c r="S72" s="2" t="s">
        <v>117</v>
      </c>
      <c r="T72" s="2">
        <v>2</v>
      </c>
      <c r="U72" s="34">
        <v>0.75</v>
      </c>
      <c r="V72" s="2" t="s">
        <v>61</v>
      </c>
      <c r="W72" s="2">
        <v>0.16600000000000001</v>
      </c>
      <c r="X72" s="2">
        <f t="shared" si="2"/>
        <v>0.33200000000000002</v>
      </c>
      <c r="Y72" s="2">
        <v>33.25</v>
      </c>
      <c r="Z72" s="2" t="s">
        <v>89</v>
      </c>
      <c r="AA72" s="2" t="s">
        <v>62</v>
      </c>
      <c r="AB72" s="2" t="s">
        <v>65</v>
      </c>
      <c r="AC72" s="2">
        <v>18</v>
      </c>
      <c r="AD72" s="36">
        <v>0.84799999999999998</v>
      </c>
      <c r="AE72" s="2">
        <v>0.2</v>
      </c>
      <c r="AF72" s="2">
        <v>0.2</v>
      </c>
      <c r="AG72" s="2">
        <v>0.25</v>
      </c>
      <c r="AH72" s="2">
        <v>0.2</v>
      </c>
      <c r="AI72" s="33" t="s">
        <v>87</v>
      </c>
      <c r="AJ72" s="33" t="s">
        <v>90</v>
      </c>
    </row>
    <row r="73" spans="1:36" x14ac:dyDescent="0.3">
      <c r="A73" s="2" t="s">
        <v>96</v>
      </c>
      <c r="B73" s="2" t="s">
        <v>34</v>
      </c>
      <c r="C73" s="33" t="s">
        <v>69</v>
      </c>
      <c r="D73" s="2">
        <v>5</v>
      </c>
      <c r="E73" s="2" t="s">
        <v>1</v>
      </c>
      <c r="F73" s="2">
        <v>6.5</v>
      </c>
      <c r="G73" s="34">
        <v>1.8</v>
      </c>
      <c r="H73" s="2">
        <v>60</v>
      </c>
      <c r="I73" s="2" t="s">
        <v>26</v>
      </c>
      <c r="J73" s="2">
        <v>3</v>
      </c>
      <c r="K73" s="34">
        <v>7.75</v>
      </c>
      <c r="L73" s="2" t="s">
        <v>29</v>
      </c>
      <c r="M73" s="2">
        <v>2</v>
      </c>
      <c r="N73" s="34">
        <v>5.6</v>
      </c>
      <c r="O73" s="35">
        <v>0.4</v>
      </c>
      <c r="P73" s="2" t="s">
        <v>116</v>
      </c>
      <c r="Q73" s="2">
        <v>1</v>
      </c>
      <c r="R73" s="34">
        <v>3.15</v>
      </c>
      <c r="S73" s="2" t="s">
        <v>117</v>
      </c>
      <c r="T73" s="2">
        <v>2</v>
      </c>
      <c r="U73" s="34">
        <v>0.75</v>
      </c>
      <c r="V73" s="2" t="s">
        <v>7</v>
      </c>
      <c r="W73" s="2">
        <v>0.16600000000000001</v>
      </c>
      <c r="X73" s="2">
        <f t="shared" si="2"/>
        <v>0.33200000000000002</v>
      </c>
      <c r="Y73" s="2">
        <v>33.25</v>
      </c>
      <c r="Z73" s="2" t="s">
        <v>64</v>
      </c>
      <c r="AA73" s="2" t="s">
        <v>62</v>
      </c>
      <c r="AB73" s="2" t="s">
        <v>66</v>
      </c>
      <c r="AC73" s="2">
        <v>18</v>
      </c>
      <c r="AD73" s="36">
        <v>0.85299999999999998</v>
      </c>
      <c r="AE73" s="2">
        <v>0.2</v>
      </c>
      <c r="AF73" s="2">
        <v>0.2</v>
      </c>
      <c r="AG73" s="2">
        <v>0.25</v>
      </c>
      <c r="AH73" s="2">
        <v>0.2</v>
      </c>
      <c r="AI73" s="33" t="s">
        <v>87</v>
      </c>
      <c r="AJ73" s="33" t="s">
        <v>90</v>
      </c>
    </row>
    <row r="74" spans="1:36" x14ac:dyDescent="0.3">
      <c r="A74" s="2" t="s">
        <v>95</v>
      </c>
      <c r="B74" s="2" t="s">
        <v>85</v>
      </c>
      <c r="D74" s="2">
        <v>3</v>
      </c>
      <c r="E74" s="2" t="s">
        <v>0</v>
      </c>
      <c r="F74" s="2">
        <v>5.2</v>
      </c>
      <c r="G74" s="34">
        <v>1.8</v>
      </c>
      <c r="H74" s="2">
        <v>90</v>
      </c>
      <c r="I74" s="2" t="s">
        <v>27</v>
      </c>
      <c r="J74" s="2">
        <v>3</v>
      </c>
      <c r="K74" s="34">
        <v>10.5</v>
      </c>
      <c r="L74" s="2" t="s">
        <v>30</v>
      </c>
      <c r="M74" s="2">
        <v>2</v>
      </c>
      <c r="N74" s="34">
        <v>7.35</v>
      </c>
      <c r="O74" s="35">
        <v>0.6</v>
      </c>
      <c r="P74" s="2" t="s">
        <v>2</v>
      </c>
      <c r="Q74" s="2">
        <v>1</v>
      </c>
      <c r="R74" s="34">
        <v>1.95</v>
      </c>
      <c r="S74" s="2" t="s">
        <v>3</v>
      </c>
      <c r="T74" s="2">
        <v>2</v>
      </c>
      <c r="U74" s="34">
        <v>0.65</v>
      </c>
      <c r="V74" s="2" t="s">
        <v>52</v>
      </c>
      <c r="W74" s="2">
        <v>0.16600000000000001</v>
      </c>
      <c r="X74" s="2">
        <f t="shared" si="2"/>
        <v>0.49800000000000005</v>
      </c>
      <c r="Y74" s="2">
        <v>33.25</v>
      </c>
      <c r="Z74" s="2" t="s">
        <v>53</v>
      </c>
      <c r="AA74" s="2" t="s">
        <v>54</v>
      </c>
      <c r="AB74" s="2" t="s">
        <v>58</v>
      </c>
      <c r="AC74" s="2">
        <v>17</v>
      </c>
      <c r="AD74" s="36">
        <v>0.57199999999999995</v>
      </c>
      <c r="AE74" s="2">
        <v>0.2</v>
      </c>
      <c r="AF74" s="2">
        <v>0.2</v>
      </c>
      <c r="AG74" s="2">
        <v>0.25</v>
      </c>
      <c r="AH74" s="2">
        <v>0.2</v>
      </c>
      <c r="AI74" s="33" t="s">
        <v>88</v>
      </c>
    </row>
    <row r="75" spans="1:36" x14ac:dyDescent="0.3">
      <c r="A75" s="2" t="s">
        <v>95</v>
      </c>
      <c r="B75" s="2" t="s">
        <v>85</v>
      </c>
      <c r="D75" s="2">
        <v>3</v>
      </c>
      <c r="E75" s="2" t="s">
        <v>0</v>
      </c>
      <c r="F75" s="2">
        <v>5.2</v>
      </c>
      <c r="G75" s="34">
        <v>1.8</v>
      </c>
      <c r="H75" s="2">
        <v>90</v>
      </c>
      <c r="I75" s="2" t="s">
        <v>27</v>
      </c>
      <c r="J75" s="2">
        <v>3</v>
      </c>
      <c r="K75" s="34">
        <v>10.5</v>
      </c>
      <c r="L75" s="2" t="s">
        <v>30</v>
      </c>
      <c r="M75" s="2">
        <v>2</v>
      </c>
      <c r="N75" s="34">
        <v>7.35</v>
      </c>
      <c r="O75" s="35">
        <v>0.6</v>
      </c>
      <c r="P75" s="2" t="s">
        <v>2</v>
      </c>
      <c r="Q75" s="2">
        <v>1</v>
      </c>
      <c r="R75" s="34">
        <v>1.95</v>
      </c>
      <c r="S75" s="2" t="s">
        <v>3</v>
      </c>
      <c r="T75" s="2">
        <v>2</v>
      </c>
      <c r="U75" s="34">
        <v>0.65</v>
      </c>
      <c r="V75" s="2" t="s">
        <v>6</v>
      </c>
      <c r="W75" s="2">
        <v>0.16600000000000001</v>
      </c>
      <c r="X75" s="2">
        <f t="shared" si="2"/>
        <v>0.49800000000000005</v>
      </c>
      <c r="Y75" s="2">
        <v>33.25</v>
      </c>
      <c r="Z75" s="2" t="s">
        <v>59</v>
      </c>
      <c r="AA75" s="2" t="s">
        <v>54</v>
      </c>
      <c r="AB75" s="2" t="s">
        <v>60</v>
      </c>
      <c r="AC75" s="2">
        <v>17</v>
      </c>
      <c r="AD75" s="36">
        <v>0.60399999999999998</v>
      </c>
      <c r="AE75" s="2">
        <v>0.2</v>
      </c>
      <c r="AF75" s="2">
        <v>0.2</v>
      </c>
      <c r="AG75" s="2">
        <v>0.25</v>
      </c>
      <c r="AH75" s="2">
        <v>0.2</v>
      </c>
      <c r="AI75" s="33" t="s">
        <v>88</v>
      </c>
    </row>
    <row r="76" spans="1:36" x14ac:dyDescent="0.3">
      <c r="A76" s="2" t="s">
        <v>95</v>
      </c>
      <c r="B76" s="2" t="s">
        <v>85</v>
      </c>
      <c r="D76" s="2">
        <v>3</v>
      </c>
      <c r="E76" s="2" t="s">
        <v>0</v>
      </c>
      <c r="F76" s="2">
        <v>5.2</v>
      </c>
      <c r="G76" s="34">
        <v>1.8</v>
      </c>
      <c r="H76" s="2">
        <v>90</v>
      </c>
      <c r="I76" s="2" t="s">
        <v>27</v>
      </c>
      <c r="J76" s="2">
        <v>3</v>
      </c>
      <c r="K76" s="34">
        <v>10.5</v>
      </c>
      <c r="L76" s="2" t="s">
        <v>30</v>
      </c>
      <c r="M76" s="2">
        <v>2</v>
      </c>
      <c r="N76" s="34">
        <v>7.35</v>
      </c>
      <c r="O76" s="35">
        <v>0.6</v>
      </c>
      <c r="P76" s="2" t="s">
        <v>2</v>
      </c>
      <c r="Q76" s="2">
        <v>1</v>
      </c>
      <c r="R76" s="34">
        <v>1.95</v>
      </c>
      <c r="S76" s="2" t="s">
        <v>3</v>
      </c>
      <c r="T76" s="2">
        <v>2</v>
      </c>
      <c r="U76" s="34">
        <v>0.65</v>
      </c>
      <c r="V76" s="2" t="s">
        <v>61</v>
      </c>
      <c r="W76" s="2">
        <v>0.16600000000000001</v>
      </c>
      <c r="X76" s="2">
        <f t="shared" si="2"/>
        <v>0.49800000000000005</v>
      </c>
      <c r="Y76" s="2">
        <v>33.25</v>
      </c>
      <c r="Z76" s="2" t="s">
        <v>89</v>
      </c>
      <c r="AA76" s="2" t="s">
        <v>62</v>
      </c>
      <c r="AB76" s="2" t="s">
        <v>65</v>
      </c>
      <c r="AC76" s="2">
        <v>18</v>
      </c>
      <c r="AD76" s="36">
        <v>0.84799999999999998</v>
      </c>
      <c r="AE76" s="2">
        <v>0.2</v>
      </c>
      <c r="AF76" s="2">
        <v>0.2</v>
      </c>
      <c r="AG76" s="2">
        <v>0.25</v>
      </c>
      <c r="AH76" s="2">
        <v>0.2</v>
      </c>
      <c r="AI76" s="33" t="s">
        <v>88</v>
      </c>
    </row>
    <row r="77" spans="1:36" x14ac:dyDescent="0.3">
      <c r="A77" s="2" t="s">
        <v>95</v>
      </c>
      <c r="B77" s="2" t="s">
        <v>85</v>
      </c>
      <c r="D77" s="2">
        <v>3</v>
      </c>
      <c r="E77" s="2" t="s">
        <v>0</v>
      </c>
      <c r="F77" s="2">
        <v>5.2</v>
      </c>
      <c r="G77" s="34">
        <v>1.8</v>
      </c>
      <c r="H77" s="2">
        <v>90</v>
      </c>
      <c r="I77" s="2" t="s">
        <v>27</v>
      </c>
      <c r="J77" s="2">
        <v>3</v>
      </c>
      <c r="K77" s="34">
        <v>10.5</v>
      </c>
      <c r="L77" s="2" t="s">
        <v>30</v>
      </c>
      <c r="M77" s="2">
        <v>2</v>
      </c>
      <c r="N77" s="34">
        <v>7.35</v>
      </c>
      <c r="O77" s="35">
        <v>0.6</v>
      </c>
      <c r="P77" s="2" t="s">
        <v>2</v>
      </c>
      <c r="Q77" s="2">
        <v>1</v>
      </c>
      <c r="R77" s="34">
        <v>1.95</v>
      </c>
      <c r="S77" s="2" t="s">
        <v>3</v>
      </c>
      <c r="T77" s="2">
        <v>2</v>
      </c>
      <c r="U77" s="34">
        <v>0.65</v>
      </c>
      <c r="V77" s="2" t="s">
        <v>7</v>
      </c>
      <c r="W77" s="2">
        <v>0.16600000000000001</v>
      </c>
      <c r="X77" s="2">
        <f t="shared" si="2"/>
        <v>0.49800000000000005</v>
      </c>
      <c r="Y77" s="2">
        <v>33.25</v>
      </c>
      <c r="Z77" s="2" t="s">
        <v>64</v>
      </c>
      <c r="AA77" s="2" t="s">
        <v>62</v>
      </c>
      <c r="AB77" s="2" t="s">
        <v>66</v>
      </c>
      <c r="AC77" s="2">
        <v>18</v>
      </c>
      <c r="AD77" s="36">
        <v>0.85299999999999998</v>
      </c>
      <c r="AE77" s="2">
        <v>0.2</v>
      </c>
      <c r="AF77" s="2">
        <v>0.2</v>
      </c>
      <c r="AG77" s="2">
        <v>0.25</v>
      </c>
      <c r="AH77" s="2">
        <v>0.2</v>
      </c>
      <c r="AI77" s="33" t="s">
        <v>88</v>
      </c>
    </row>
    <row r="78" spans="1:36" x14ac:dyDescent="0.3">
      <c r="A78" s="2" t="s">
        <v>95</v>
      </c>
      <c r="B78" s="2" t="s">
        <v>85</v>
      </c>
      <c r="D78" s="2">
        <v>5</v>
      </c>
      <c r="E78" s="2" t="s">
        <v>1</v>
      </c>
      <c r="F78" s="2">
        <v>5.2</v>
      </c>
      <c r="G78" s="34">
        <v>3.5</v>
      </c>
      <c r="H78" s="2">
        <v>90</v>
      </c>
      <c r="I78" s="2" t="s">
        <v>27</v>
      </c>
      <c r="J78" s="2">
        <v>3</v>
      </c>
      <c r="K78" s="34">
        <v>10.5</v>
      </c>
      <c r="L78" s="2" t="s">
        <v>30</v>
      </c>
      <c r="M78" s="2">
        <v>2</v>
      </c>
      <c r="N78" s="34">
        <v>7.35</v>
      </c>
      <c r="O78" s="35">
        <v>0.6</v>
      </c>
      <c r="P78" s="2" t="s">
        <v>2</v>
      </c>
      <c r="Q78" s="2">
        <v>1</v>
      </c>
      <c r="R78" s="34">
        <v>1.95</v>
      </c>
      <c r="S78" s="2" t="s">
        <v>117</v>
      </c>
      <c r="T78" s="2">
        <v>2</v>
      </c>
      <c r="U78" s="34">
        <v>0.75</v>
      </c>
      <c r="V78" s="2" t="s">
        <v>52</v>
      </c>
      <c r="W78" s="2">
        <v>0.16600000000000001</v>
      </c>
      <c r="X78" s="2">
        <f t="shared" si="2"/>
        <v>0.49800000000000005</v>
      </c>
      <c r="Y78" s="2">
        <v>33.25</v>
      </c>
      <c r="Z78" s="2" t="s">
        <v>53</v>
      </c>
      <c r="AA78" s="2" t="s">
        <v>54</v>
      </c>
      <c r="AB78" s="2" t="s">
        <v>58</v>
      </c>
      <c r="AC78" s="2">
        <v>17</v>
      </c>
      <c r="AD78" s="36">
        <v>0.57199999999999995</v>
      </c>
      <c r="AE78" s="2">
        <v>0.2</v>
      </c>
      <c r="AF78" s="2">
        <v>0.2</v>
      </c>
      <c r="AG78" s="2">
        <v>0.25</v>
      </c>
      <c r="AH78" s="2">
        <v>0.2</v>
      </c>
      <c r="AI78" s="33" t="s">
        <v>88</v>
      </c>
    </row>
    <row r="79" spans="1:36" x14ac:dyDescent="0.3">
      <c r="A79" s="2" t="s">
        <v>95</v>
      </c>
      <c r="B79" s="2" t="s">
        <v>85</v>
      </c>
      <c r="D79" s="2">
        <v>5</v>
      </c>
      <c r="E79" s="2" t="s">
        <v>1</v>
      </c>
      <c r="F79" s="2">
        <v>5.2</v>
      </c>
      <c r="G79" s="34">
        <v>3.5</v>
      </c>
      <c r="H79" s="2">
        <v>90</v>
      </c>
      <c r="I79" s="2" t="s">
        <v>27</v>
      </c>
      <c r="J79" s="2">
        <v>3</v>
      </c>
      <c r="K79" s="34">
        <v>10.5</v>
      </c>
      <c r="L79" s="2" t="s">
        <v>30</v>
      </c>
      <c r="M79" s="2">
        <v>2</v>
      </c>
      <c r="N79" s="34">
        <v>7.35</v>
      </c>
      <c r="O79" s="35">
        <v>0.6</v>
      </c>
      <c r="P79" s="2" t="s">
        <v>2</v>
      </c>
      <c r="Q79" s="2">
        <v>1</v>
      </c>
      <c r="R79" s="34">
        <v>1.95</v>
      </c>
      <c r="S79" s="2" t="s">
        <v>117</v>
      </c>
      <c r="T79" s="2">
        <v>2</v>
      </c>
      <c r="U79" s="34">
        <v>0.75</v>
      </c>
      <c r="V79" s="2" t="s">
        <v>6</v>
      </c>
      <c r="W79" s="2">
        <v>0.16600000000000001</v>
      </c>
      <c r="X79" s="2">
        <f t="shared" si="2"/>
        <v>0.49800000000000005</v>
      </c>
      <c r="Y79" s="2">
        <v>33.25</v>
      </c>
      <c r="Z79" s="2" t="s">
        <v>59</v>
      </c>
      <c r="AA79" s="2" t="s">
        <v>54</v>
      </c>
      <c r="AB79" s="2" t="s">
        <v>60</v>
      </c>
      <c r="AC79" s="2">
        <v>17</v>
      </c>
      <c r="AD79" s="36">
        <v>0.60399999999999998</v>
      </c>
      <c r="AE79" s="2">
        <v>0.2</v>
      </c>
      <c r="AF79" s="2">
        <v>0.2</v>
      </c>
      <c r="AG79" s="2">
        <v>0.25</v>
      </c>
      <c r="AH79" s="2">
        <v>0.2</v>
      </c>
      <c r="AI79" s="33" t="s">
        <v>88</v>
      </c>
    </row>
    <row r="80" spans="1:36" x14ac:dyDescent="0.3">
      <c r="A80" s="2" t="s">
        <v>95</v>
      </c>
      <c r="B80" s="2" t="s">
        <v>85</v>
      </c>
      <c r="D80" s="2">
        <v>5</v>
      </c>
      <c r="E80" s="2" t="s">
        <v>1</v>
      </c>
      <c r="F80" s="2">
        <v>5.2</v>
      </c>
      <c r="G80" s="34">
        <v>3.5</v>
      </c>
      <c r="H80" s="2">
        <v>90</v>
      </c>
      <c r="I80" s="2" t="s">
        <v>27</v>
      </c>
      <c r="J80" s="2">
        <v>3</v>
      </c>
      <c r="K80" s="34">
        <v>10.5</v>
      </c>
      <c r="L80" s="2" t="s">
        <v>30</v>
      </c>
      <c r="M80" s="2">
        <v>2</v>
      </c>
      <c r="N80" s="34">
        <v>7.35</v>
      </c>
      <c r="O80" s="35">
        <v>0.6</v>
      </c>
      <c r="P80" s="2" t="s">
        <v>2</v>
      </c>
      <c r="Q80" s="2">
        <v>1</v>
      </c>
      <c r="R80" s="34">
        <v>1.95</v>
      </c>
      <c r="S80" s="2" t="s">
        <v>117</v>
      </c>
      <c r="T80" s="2">
        <v>2</v>
      </c>
      <c r="U80" s="34">
        <v>0.75</v>
      </c>
      <c r="V80" s="2" t="s">
        <v>61</v>
      </c>
      <c r="W80" s="2">
        <v>0.16600000000000001</v>
      </c>
      <c r="X80" s="2">
        <f t="shared" si="2"/>
        <v>0.49800000000000005</v>
      </c>
      <c r="Y80" s="2">
        <v>33.25</v>
      </c>
      <c r="Z80" s="2" t="s">
        <v>89</v>
      </c>
      <c r="AA80" s="2" t="s">
        <v>62</v>
      </c>
      <c r="AB80" s="2" t="s">
        <v>65</v>
      </c>
      <c r="AC80" s="2">
        <v>18</v>
      </c>
      <c r="AD80" s="36">
        <v>0.84799999999999998</v>
      </c>
      <c r="AE80" s="2">
        <v>0.2</v>
      </c>
      <c r="AF80" s="2">
        <v>0.2</v>
      </c>
      <c r="AG80" s="2">
        <v>0.25</v>
      </c>
      <c r="AH80" s="2">
        <v>0.2</v>
      </c>
      <c r="AI80" s="33" t="s">
        <v>88</v>
      </c>
    </row>
    <row r="81" spans="1:36" x14ac:dyDescent="0.3">
      <c r="A81" s="2" t="s">
        <v>95</v>
      </c>
      <c r="B81" s="2" t="s">
        <v>85</v>
      </c>
      <c r="D81" s="2">
        <v>5</v>
      </c>
      <c r="E81" s="2" t="s">
        <v>1</v>
      </c>
      <c r="F81" s="2">
        <v>5.2</v>
      </c>
      <c r="G81" s="34">
        <v>3.5</v>
      </c>
      <c r="H81" s="2">
        <v>90</v>
      </c>
      <c r="I81" s="2" t="s">
        <v>27</v>
      </c>
      <c r="J81" s="2">
        <v>3</v>
      </c>
      <c r="K81" s="34">
        <v>10.5</v>
      </c>
      <c r="L81" s="2" t="s">
        <v>30</v>
      </c>
      <c r="M81" s="2">
        <v>2</v>
      </c>
      <c r="N81" s="34">
        <v>7.35</v>
      </c>
      <c r="O81" s="35">
        <v>0.6</v>
      </c>
      <c r="P81" s="2" t="s">
        <v>2</v>
      </c>
      <c r="Q81" s="2">
        <v>1</v>
      </c>
      <c r="R81" s="34">
        <v>1.95</v>
      </c>
      <c r="S81" s="2" t="s">
        <v>117</v>
      </c>
      <c r="T81" s="2">
        <v>2</v>
      </c>
      <c r="U81" s="34">
        <v>0.75</v>
      </c>
      <c r="V81" s="2" t="s">
        <v>7</v>
      </c>
      <c r="W81" s="2">
        <v>0.16600000000000001</v>
      </c>
      <c r="X81" s="2">
        <f t="shared" si="2"/>
        <v>0.49800000000000005</v>
      </c>
      <c r="Y81" s="2">
        <v>33.25</v>
      </c>
      <c r="Z81" s="2" t="s">
        <v>64</v>
      </c>
      <c r="AA81" s="2" t="s">
        <v>62</v>
      </c>
      <c r="AB81" s="2" t="s">
        <v>66</v>
      </c>
      <c r="AC81" s="2">
        <v>18</v>
      </c>
      <c r="AD81" s="36">
        <v>0.85299999999999998</v>
      </c>
      <c r="AE81" s="2">
        <v>0.2</v>
      </c>
      <c r="AF81" s="2">
        <v>0.2</v>
      </c>
      <c r="AG81" s="2">
        <v>0.25</v>
      </c>
      <c r="AH81" s="2">
        <v>0.2</v>
      </c>
      <c r="AI81" s="33" t="s">
        <v>88</v>
      </c>
    </row>
    <row r="82" spans="1:36" x14ac:dyDescent="0.3">
      <c r="A82" s="2" t="s">
        <v>96</v>
      </c>
      <c r="B82" s="2" t="s">
        <v>68</v>
      </c>
      <c r="C82" s="33" t="s">
        <v>69</v>
      </c>
      <c r="D82" s="2">
        <v>3</v>
      </c>
      <c r="E82" s="2" t="s">
        <v>0</v>
      </c>
      <c r="F82" s="2">
        <v>7.8</v>
      </c>
      <c r="G82" s="34">
        <v>1.8</v>
      </c>
      <c r="H82" s="2">
        <v>90</v>
      </c>
      <c r="I82" s="2" t="s">
        <v>27</v>
      </c>
      <c r="J82" s="2">
        <v>3</v>
      </c>
      <c r="K82" s="34">
        <v>10.5</v>
      </c>
      <c r="L82" s="2" t="s">
        <v>30</v>
      </c>
      <c r="M82" s="2">
        <v>2</v>
      </c>
      <c r="N82" s="34">
        <v>7.35</v>
      </c>
      <c r="O82" s="35">
        <v>0.6</v>
      </c>
      <c r="P82" s="2" t="s">
        <v>116</v>
      </c>
      <c r="Q82" s="2">
        <v>1</v>
      </c>
      <c r="R82" s="34">
        <v>3.15</v>
      </c>
      <c r="S82" s="2" t="s">
        <v>3</v>
      </c>
      <c r="T82" s="2">
        <v>2</v>
      </c>
      <c r="U82" s="34">
        <v>0.65</v>
      </c>
      <c r="V82" s="2" t="s">
        <v>52</v>
      </c>
      <c r="W82" s="2">
        <v>0.16600000000000001</v>
      </c>
      <c r="X82" s="2">
        <f t="shared" si="2"/>
        <v>0.49800000000000005</v>
      </c>
      <c r="Y82" s="2">
        <v>33.25</v>
      </c>
      <c r="Z82" s="2" t="s">
        <v>53</v>
      </c>
      <c r="AA82" s="2" t="s">
        <v>54</v>
      </c>
      <c r="AB82" s="2" t="s">
        <v>58</v>
      </c>
      <c r="AC82" s="2">
        <v>17</v>
      </c>
      <c r="AD82" s="36">
        <v>0.57199999999999995</v>
      </c>
      <c r="AE82" s="2">
        <v>0.2</v>
      </c>
      <c r="AF82" s="2">
        <v>0.2</v>
      </c>
      <c r="AG82" s="2">
        <v>0.25</v>
      </c>
      <c r="AH82" s="2">
        <v>0.2</v>
      </c>
      <c r="AI82" s="33" t="s">
        <v>87</v>
      </c>
      <c r="AJ82" s="33" t="s">
        <v>90</v>
      </c>
    </row>
    <row r="83" spans="1:36" x14ac:dyDescent="0.3">
      <c r="A83" s="2" t="s">
        <v>96</v>
      </c>
      <c r="B83" s="2" t="s">
        <v>68</v>
      </c>
      <c r="C83" s="33" t="s">
        <v>69</v>
      </c>
      <c r="D83" s="2">
        <v>3</v>
      </c>
      <c r="E83" s="2" t="s">
        <v>0</v>
      </c>
      <c r="F83" s="2">
        <v>7.8</v>
      </c>
      <c r="G83" s="34">
        <v>1.8</v>
      </c>
      <c r="H83" s="2">
        <v>90</v>
      </c>
      <c r="I83" s="2" t="s">
        <v>27</v>
      </c>
      <c r="J83" s="2">
        <v>3</v>
      </c>
      <c r="K83" s="34">
        <v>10.5</v>
      </c>
      <c r="L83" s="2" t="s">
        <v>30</v>
      </c>
      <c r="M83" s="2">
        <v>2</v>
      </c>
      <c r="N83" s="34">
        <v>7.35</v>
      </c>
      <c r="O83" s="35">
        <v>0.6</v>
      </c>
      <c r="P83" s="2" t="s">
        <v>116</v>
      </c>
      <c r="Q83" s="2">
        <v>1</v>
      </c>
      <c r="R83" s="34">
        <v>3.15</v>
      </c>
      <c r="S83" s="2" t="s">
        <v>3</v>
      </c>
      <c r="T83" s="2">
        <v>2</v>
      </c>
      <c r="U83" s="34">
        <v>0.65</v>
      </c>
      <c r="V83" s="2" t="s">
        <v>6</v>
      </c>
      <c r="W83" s="2">
        <v>0.16600000000000001</v>
      </c>
      <c r="X83" s="2">
        <f t="shared" si="2"/>
        <v>0.49800000000000005</v>
      </c>
      <c r="Y83" s="2">
        <v>33.25</v>
      </c>
      <c r="Z83" s="2" t="s">
        <v>59</v>
      </c>
      <c r="AA83" s="2" t="s">
        <v>54</v>
      </c>
      <c r="AB83" s="2" t="s">
        <v>60</v>
      </c>
      <c r="AC83" s="2">
        <v>17</v>
      </c>
      <c r="AD83" s="36">
        <v>0.60399999999999998</v>
      </c>
      <c r="AE83" s="2">
        <v>0.2</v>
      </c>
      <c r="AF83" s="2">
        <v>0.2</v>
      </c>
      <c r="AG83" s="2">
        <v>0.25</v>
      </c>
      <c r="AH83" s="2">
        <v>0.2</v>
      </c>
      <c r="AI83" s="33" t="s">
        <v>87</v>
      </c>
      <c r="AJ83" s="33" t="s">
        <v>90</v>
      </c>
    </row>
    <row r="84" spans="1:36" x14ac:dyDescent="0.3">
      <c r="A84" s="2" t="s">
        <v>96</v>
      </c>
      <c r="B84" s="2" t="s">
        <v>68</v>
      </c>
      <c r="C84" s="33" t="s">
        <v>69</v>
      </c>
      <c r="D84" s="2">
        <v>3</v>
      </c>
      <c r="E84" s="2" t="s">
        <v>0</v>
      </c>
      <c r="F84" s="2">
        <v>7.8</v>
      </c>
      <c r="G84" s="34">
        <v>1.8</v>
      </c>
      <c r="H84" s="2">
        <v>90</v>
      </c>
      <c r="I84" s="2" t="s">
        <v>27</v>
      </c>
      <c r="J84" s="2">
        <v>3</v>
      </c>
      <c r="K84" s="34">
        <v>10.5</v>
      </c>
      <c r="L84" s="2" t="s">
        <v>30</v>
      </c>
      <c r="M84" s="2">
        <v>2</v>
      </c>
      <c r="N84" s="34">
        <v>7.35</v>
      </c>
      <c r="O84" s="35">
        <v>0.6</v>
      </c>
      <c r="P84" s="2" t="s">
        <v>116</v>
      </c>
      <c r="Q84" s="2">
        <v>1</v>
      </c>
      <c r="R84" s="34">
        <v>3.15</v>
      </c>
      <c r="S84" s="2" t="s">
        <v>3</v>
      </c>
      <c r="T84" s="2">
        <v>2</v>
      </c>
      <c r="U84" s="34">
        <v>0.65</v>
      </c>
      <c r="V84" s="2" t="s">
        <v>61</v>
      </c>
      <c r="W84" s="2">
        <v>0.16600000000000001</v>
      </c>
      <c r="X84" s="2">
        <f t="shared" si="2"/>
        <v>0.49800000000000005</v>
      </c>
      <c r="Y84" s="2">
        <v>33.25</v>
      </c>
      <c r="Z84" s="2" t="s">
        <v>89</v>
      </c>
      <c r="AA84" s="2" t="s">
        <v>62</v>
      </c>
      <c r="AB84" s="2" t="s">
        <v>65</v>
      </c>
      <c r="AC84" s="2">
        <v>18</v>
      </c>
      <c r="AD84" s="36">
        <v>0.84799999999999998</v>
      </c>
      <c r="AE84" s="2">
        <v>0.2</v>
      </c>
      <c r="AF84" s="2">
        <v>0.2</v>
      </c>
      <c r="AG84" s="2">
        <v>0.25</v>
      </c>
      <c r="AH84" s="2">
        <v>0.2</v>
      </c>
      <c r="AI84" s="33" t="s">
        <v>87</v>
      </c>
      <c r="AJ84" s="33" t="s">
        <v>90</v>
      </c>
    </row>
    <row r="85" spans="1:36" x14ac:dyDescent="0.3">
      <c r="A85" s="2" t="s">
        <v>96</v>
      </c>
      <c r="B85" s="2" t="s">
        <v>68</v>
      </c>
      <c r="C85" s="33" t="s">
        <v>69</v>
      </c>
      <c r="D85" s="2">
        <v>3</v>
      </c>
      <c r="E85" s="2" t="s">
        <v>0</v>
      </c>
      <c r="F85" s="2">
        <v>7.8</v>
      </c>
      <c r="G85" s="34">
        <v>1.8</v>
      </c>
      <c r="H85" s="2">
        <v>90</v>
      </c>
      <c r="I85" s="2" t="s">
        <v>27</v>
      </c>
      <c r="J85" s="2">
        <v>3</v>
      </c>
      <c r="K85" s="34">
        <v>10.5</v>
      </c>
      <c r="L85" s="2" t="s">
        <v>30</v>
      </c>
      <c r="M85" s="2">
        <v>2</v>
      </c>
      <c r="N85" s="34">
        <v>7.35</v>
      </c>
      <c r="O85" s="35">
        <v>0.6</v>
      </c>
      <c r="P85" s="2" t="s">
        <v>116</v>
      </c>
      <c r="Q85" s="2">
        <v>1</v>
      </c>
      <c r="R85" s="34">
        <v>3.15</v>
      </c>
      <c r="S85" s="2" t="s">
        <v>3</v>
      </c>
      <c r="T85" s="2">
        <v>2</v>
      </c>
      <c r="U85" s="34">
        <v>0.65</v>
      </c>
      <c r="V85" s="2" t="s">
        <v>7</v>
      </c>
      <c r="W85" s="2">
        <v>0.16600000000000001</v>
      </c>
      <c r="X85" s="2">
        <f t="shared" si="2"/>
        <v>0.49800000000000005</v>
      </c>
      <c r="Y85" s="2">
        <v>33.25</v>
      </c>
      <c r="Z85" s="2" t="s">
        <v>64</v>
      </c>
      <c r="AA85" s="2" t="s">
        <v>62</v>
      </c>
      <c r="AB85" s="2" t="s">
        <v>66</v>
      </c>
      <c r="AC85" s="2">
        <v>18</v>
      </c>
      <c r="AD85" s="36">
        <v>0.85299999999999998</v>
      </c>
      <c r="AE85" s="2">
        <v>0.2</v>
      </c>
      <c r="AF85" s="2">
        <v>0.2</v>
      </c>
      <c r="AG85" s="2">
        <v>0.25</v>
      </c>
      <c r="AH85" s="2">
        <v>0.2</v>
      </c>
      <c r="AI85" s="33" t="s">
        <v>87</v>
      </c>
      <c r="AJ85" s="33" t="s">
        <v>90</v>
      </c>
    </row>
    <row r="86" spans="1:36" x14ac:dyDescent="0.3">
      <c r="A86" s="2" t="s">
        <v>96</v>
      </c>
      <c r="B86" s="2" t="s">
        <v>68</v>
      </c>
      <c r="C86" s="33" t="s">
        <v>69</v>
      </c>
      <c r="D86" s="2">
        <v>5</v>
      </c>
      <c r="E86" s="2" t="s">
        <v>1</v>
      </c>
      <c r="F86" s="2">
        <v>7.8</v>
      </c>
      <c r="G86" s="34">
        <v>1.8</v>
      </c>
      <c r="H86" s="2">
        <v>90</v>
      </c>
      <c r="I86" s="2" t="s">
        <v>27</v>
      </c>
      <c r="J86" s="2">
        <v>3</v>
      </c>
      <c r="K86" s="34">
        <v>10.5</v>
      </c>
      <c r="L86" s="2" t="s">
        <v>30</v>
      </c>
      <c r="M86" s="2">
        <v>2</v>
      </c>
      <c r="N86" s="34">
        <v>7.35</v>
      </c>
      <c r="O86" s="35">
        <v>0.6</v>
      </c>
      <c r="P86" s="2" t="s">
        <v>116</v>
      </c>
      <c r="Q86" s="2">
        <v>1</v>
      </c>
      <c r="R86" s="34">
        <v>3.15</v>
      </c>
      <c r="S86" s="2" t="s">
        <v>117</v>
      </c>
      <c r="T86" s="2">
        <v>2</v>
      </c>
      <c r="U86" s="34">
        <v>0.75</v>
      </c>
      <c r="V86" s="2" t="s">
        <v>52</v>
      </c>
      <c r="W86" s="2">
        <v>0.16600000000000001</v>
      </c>
      <c r="X86" s="2">
        <f t="shared" si="2"/>
        <v>0.49800000000000005</v>
      </c>
      <c r="Y86" s="2">
        <v>33.25</v>
      </c>
      <c r="Z86" s="2" t="s">
        <v>53</v>
      </c>
      <c r="AA86" s="2" t="s">
        <v>54</v>
      </c>
      <c r="AB86" s="2" t="s">
        <v>58</v>
      </c>
      <c r="AC86" s="2">
        <v>17</v>
      </c>
      <c r="AD86" s="36">
        <v>0.57199999999999995</v>
      </c>
      <c r="AE86" s="2">
        <v>0.2</v>
      </c>
      <c r="AF86" s="2">
        <v>0.2</v>
      </c>
      <c r="AG86" s="2">
        <v>0.25</v>
      </c>
      <c r="AH86" s="2">
        <v>0.2</v>
      </c>
      <c r="AI86" s="33" t="s">
        <v>87</v>
      </c>
      <c r="AJ86" s="33" t="s">
        <v>90</v>
      </c>
    </row>
    <row r="87" spans="1:36" x14ac:dyDescent="0.3">
      <c r="A87" s="2" t="s">
        <v>96</v>
      </c>
      <c r="B87" s="2" t="s">
        <v>68</v>
      </c>
      <c r="C87" s="33" t="s">
        <v>69</v>
      </c>
      <c r="D87" s="2">
        <v>5</v>
      </c>
      <c r="E87" s="2" t="s">
        <v>1</v>
      </c>
      <c r="F87" s="2">
        <v>7.8</v>
      </c>
      <c r="G87" s="34">
        <v>1.8</v>
      </c>
      <c r="H87" s="2">
        <v>90</v>
      </c>
      <c r="I87" s="2" t="s">
        <v>27</v>
      </c>
      <c r="J87" s="2">
        <v>3</v>
      </c>
      <c r="K87" s="34">
        <v>10.5</v>
      </c>
      <c r="L87" s="2" t="s">
        <v>30</v>
      </c>
      <c r="M87" s="2">
        <v>2</v>
      </c>
      <c r="N87" s="34">
        <v>7.35</v>
      </c>
      <c r="O87" s="35">
        <v>0.6</v>
      </c>
      <c r="P87" s="2" t="s">
        <v>116</v>
      </c>
      <c r="Q87" s="2">
        <v>1</v>
      </c>
      <c r="R87" s="34">
        <v>3.15</v>
      </c>
      <c r="S87" s="2" t="s">
        <v>117</v>
      </c>
      <c r="T87" s="2">
        <v>2</v>
      </c>
      <c r="U87" s="34">
        <v>0.75</v>
      </c>
      <c r="V87" s="2" t="s">
        <v>6</v>
      </c>
      <c r="W87" s="2">
        <v>0.16600000000000001</v>
      </c>
      <c r="X87" s="2">
        <f t="shared" si="2"/>
        <v>0.49800000000000005</v>
      </c>
      <c r="Y87" s="2">
        <v>33.25</v>
      </c>
      <c r="Z87" s="2" t="s">
        <v>59</v>
      </c>
      <c r="AA87" s="2" t="s">
        <v>54</v>
      </c>
      <c r="AB87" s="2" t="s">
        <v>60</v>
      </c>
      <c r="AC87" s="2">
        <v>17</v>
      </c>
      <c r="AD87" s="36">
        <v>0.60399999999999998</v>
      </c>
      <c r="AE87" s="2">
        <v>0.2</v>
      </c>
      <c r="AF87" s="2">
        <v>0.2</v>
      </c>
      <c r="AG87" s="2">
        <v>0.25</v>
      </c>
      <c r="AH87" s="2">
        <v>0.2</v>
      </c>
      <c r="AI87" s="33" t="s">
        <v>87</v>
      </c>
      <c r="AJ87" s="33" t="s">
        <v>90</v>
      </c>
    </row>
    <row r="88" spans="1:36" x14ac:dyDescent="0.3">
      <c r="A88" s="2" t="s">
        <v>96</v>
      </c>
      <c r="B88" s="2" t="s">
        <v>68</v>
      </c>
      <c r="C88" s="33" t="s">
        <v>69</v>
      </c>
      <c r="D88" s="2">
        <v>5</v>
      </c>
      <c r="E88" s="2" t="s">
        <v>1</v>
      </c>
      <c r="F88" s="2">
        <v>7.8</v>
      </c>
      <c r="G88" s="34">
        <v>1.8</v>
      </c>
      <c r="H88" s="2">
        <v>90</v>
      </c>
      <c r="I88" s="2" t="s">
        <v>27</v>
      </c>
      <c r="J88" s="2">
        <v>3</v>
      </c>
      <c r="K88" s="34">
        <v>10.5</v>
      </c>
      <c r="L88" s="2" t="s">
        <v>30</v>
      </c>
      <c r="M88" s="2">
        <v>2</v>
      </c>
      <c r="N88" s="34">
        <v>7.35</v>
      </c>
      <c r="O88" s="35">
        <v>0.6</v>
      </c>
      <c r="P88" s="2" t="s">
        <v>116</v>
      </c>
      <c r="Q88" s="2">
        <v>1</v>
      </c>
      <c r="R88" s="34">
        <v>3.15</v>
      </c>
      <c r="S88" s="2" t="s">
        <v>117</v>
      </c>
      <c r="T88" s="2">
        <v>2</v>
      </c>
      <c r="U88" s="34">
        <v>0.75</v>
      </c>
      <c r="V88" s="2" t="s">
        <v>61</v>
      </c>
      <c r="W88" s="2">
        <v>0.16600000000000001</v>
      </c>
      <c r="X88" s="2">
        <f t="shared" si="2"/>
        <v>0.49800000000000005</v>
      </c>
      <c r="Y88" s="2">
        <v>33.25</v>
      </c>
      <c r="Z88" s="2" t="s">
        <v>89</v>
      </c>
      <c r="AA88" s="2" t="s">
        <v>62</v>
      </c>
      <c r="AB88" s="2" t="s">
        <v>65</v>
      </c>
      <c r="AC88" s="2">
        <v>18</v>
      </c>
      <c r="AD88" s="36">
        <v>0.84799999999999998</v>
      </c>
      <c r="AE88" s="2">
        <v>0.2</v>
      </c>
      <c r="AF88" s="2">
        <v>0.2</v>
      </c>
      <c r="AG88" s="2">
        <v>0.25</v>
      </c>
      <c r="AH88" s="2">
        <v>0.2</v>
      </c>
      <c r="AI88" s="33" t="s">
        <v>87</v>
      </c>
      <c r="AJ88" s="33" t="s">
        <v>90</v>
      </c>
    </row>
    <row r="89" spans="1:36" x14ac:dyDescent="0.3">
      <c r="A89" s="2" t="s">
        <v>96</v>
      </c>
      <c r="B89" s="2" t="s">
        <v>68</v>
      </c>
      <c r="C89" s="33" t="s">
        <v>69</v>
      </c>
      <c r="D89" s="2">
        <v>5</v>
      </c>
      <c r="E89" s="2" t="s">
        <v>1</v>
      </c>
      <c r="F89" s="2">
        <v>7.8</v>
      </c>
      <c r="G89" s="34">
        <v>1.8</v>
      </c>
      <c r="H89" s="2">
        <v>90</v>
      </c>
      <c r="I89" s="2" t="s">
        <v>27</v>
      </c>
      <c r="J89" s="2">
        <v>3</v>
      </c>
      <c r="K89" s="34">
        <v>10.5</v>
      </c>
      <c r="L89" s="2" t="s">
        <v>30</v>
      </c>
      <c r="M89" s="2">
        <v>2</v>
      </c>
      <c r="N89" s="34">
        <v>7.35</v>
      </c>
      <c r="O89" s="35">
        <v>0.6</v>
      </c>
      <c r="P89" s="2" t="s">
        <v>116</v>
      </c>
      <c r="Q89" s="2">
        <v>1</v>
      </c>
      <c r="R89" s="34">
        <v>3.15</v>
      </c>
      <c r="S89" s="2" t="s">
        <v>117</v>
      </c>
      <c r="T89" s="2">
        <v>2</v>
      </c>
      <c r="U89" s="34">
        <v>0.75</v>
      </c>
      <c r="V89" s="2" t="s">
        <v>7</v>
      </c>
      <c r="W89" s="2">
        <v>0.16600000000000001</v>
      </c>
      <c r="X89" s="2">
        <f t="shared" si="2"/>
        <v>0.49800000000000005</v>
      </c>
      <c r="Y89" s="2">
        <v>33.25</v>
      </c>
      <c r="Z89" s="2" t="s">
        <v>64</v>
      </c>
      <c r="AA89" s="2" t="s">
        <v>62</v>
      </c>
      <c r="AB89" s="2" t="s">
        <v>66</v>
      </c>
      <c r="AC89" s="2">
        <v>18</v>
      </c>
      <c r="AD89" s="36">
        <v>0.85299999999999998</v>
      </c>
      <c r="AE89" s="2">
        <v>0.2</v>
      </c>
      <c r="AF89" s="2">
        <v>0.2</v>
      </c>
      <c r="AG89" s="2">
        <v>0.25</v>
      </c>
      <c r="AH89" s="2">
        <v>0.2</v>
      </c>
      <c r="AI89" s="33" t="s">
        <v>87</v>
      </c>
      <c r="AJ89" s="33" t="s">
        <v>90</v>
      </c>
    </row>
    <row r="90" spans="1:36" x14ac:dyDescent="0.3">
      <c r="A90" s="2" t="s">
        <v>96</v>
      </c>
      <c r="B90" s="2" t="s">
        <v>34</v>
      </c>
      <c r="C90" s="33" t="s">
        <v>69</v>
      </c>
      <c r="D90" s="2">
        <v>3</v>
      </c>
      <c r="E90" s="2" t="s">
        <v>0</v>
      </c>
      <c r="F90" s="2">
        <v>6.5</v>
      </c>
      <c r="G90" s="34">
        <v>1.8</v>
      </c>
      <c r="H90" s="2">
        <v>90</v>
      </c>
      <c r="I90" s="2" t="s">
        <v>27</v>
      </c>
      <c r="J90" s="2">
        <v>3</v>
      </c>
      <c r="K90" s="34">
        <v>10.5</v>
      </c>
      <c r="L90" s="2" t="s">
        <v>30</v>
      </c>
      <c r="M90" s="2">
        <v>2</v>
      </c>
      <c r="N90" s="34">
        <v>7.35</v>
      </c>
      <c r="O90" s="35">
        <v>0.6</v>
      </c>
      <c r="P90" s="2" t="s">
        <v>116</v>
      </c>
      <c r="Q90" s="2">
        <v>1</v>
      </c>
      <c r="R90" s="34">
        <v>3.15</v>
      </c>
      <c r="S90" s="2" t="s">
        <v>3</v>
      </c>
      <c r="T90" s="2">
        <v>2</v>
      </c>
      <c r="U90" s="34">
        <v>0.65</v>
      </c>
      <c r="V90" s="2" t="s">
        <v>52</v>
      </c>
      <c r="W90" s="2">
        <v>0.16600000000000001</v>
      </c>
      <c r="X90" s="2">
        <f t="shared" si="2"/>
        <v>0.49800000000000005</v>
      </c>
      <c r="Y90" s="2">
        <v>33.25</v>
      </c>
      <c r="Z90" s="2" t="s">
        <v>53</v>
      </c>
      <c r="AA90" s="2" t="s">
        <v>54</v>
      </c>
      <c r="AB90" s="2" t="s">
        <v>58</v>
      </c>
      <c r="AC90" s="2">
        <v>17</v>
      </c>
      <c r="AD90" s="36">
        <v>0.57199999999999995</v>
      </c>
      <c r="AE90" s="2">
        <v>0.2</v>
      </c>
      <c r="AF90" s="2">
        <v>0.2</v>
      </c>
      <c r="AG90" s="2">
        <v>0.25</v>
      </c>
      <c r="AH90" s="2">
        <v>0.2</v>
      </c>
      <c r="AI90" s="33" t="s">
        <v>87</v>
      </c>
      <c r="AJ90" s="33" t="s">
        <v>90</v>
      </c>
    </row>
    <row r="91" spans="1:36" x14ac:dyDescent="0.3">
      <c r="A91" s="2" t="s">
        <v>96</v>
      </c>
      <c r="B91" s="2" t="s">
        <v>34</v>
      </c>
      <c r="C91" s="33" t="s">
        <v>69</v>
      </c>
      <c r="D91" s="2">
        <v>3</v>
      </c>
      <c r="E91" s="2" t="s">
        <v>0</v>
      </c>
      <c r="F91" s="2">
        <v>6.5</v>
      </c>
      <c r="G91" s="34">
        <v>1.8</v>
      </c>
      <c r="H91" s="2">
        <v>90</v>
      </c>
      <c r="I91" s="2" t="s">
        <v>27</v>
      </c>
      <c r="J91" s="2">
        <v>3</v>
      </c>
      <c r="K91" s="34">
        <v>10.5</v>
      </c>
      <c r="L91" s="2" t="s">
        <v>30</v>
      </c>
      <c r="M91" s="2">
        <v>2</v>
      </c>
      <c r="N91" s="34">
        <v>7.35</v>
      </c>
      <c r="O91" s="35">
        <v>0.6</v>
      </c>
      <c r="P91" s="2" t="s">
        <v>116</v>
      </c>
      <c r="Q91" s="2">
        <v>1</v>
      </c>
      <c r="R91" s="34">
        <v>3.15</v>
      </c>
      <c r="S91" s="2" t="s">
        <v>3</v>
      </c>
      <c r="T91" s="2">
        <v>2</v>
      </c>
      <c r="U91" s="34">
        <v>0.65</v>
      </c>
      <c r="V91" s="2" t="s">
        <v>6</v>
      </c>
      <c r="W91" s="2">
        <v>0.16600000000000001</v>
      </c>
      <c r="X91" s="2">
        <f t="shared" si="2"/>
        <v>0.49800000000000005</v>
      </c>
      <c r="Y91" s="2">
        <v>33.25</v>
      </c>
      <c r="Z91" s="2" t="s">
        <v>59</v>
      </c>
      <c r="AA91" s="2" t="s">
        <v>54</v>
      </c>
      <c r="AB91" s="2" t="s">
        <v>60</v>
      </c>
      <c r="AC91" s="2">
        <v>17</v>
      </c>
      <c r="AD91" s="36">
        <v>0.60399999999999998</v>
      </c>
      <c r="AE91" s="2">
        <v>0.2</v>
      </c>
      <c r="AF91" s="2">
        <v>0.2</v>
      </c>
      <c r="AG91" s="2">
        <v>0.25</v>
      </c>
      <c r="AH91" s="2">
        <v>0.2</v>
      </c>
      <c r="AI91" s="33" t="s">
        <v>87</v>
      </c>
      <c r="AJ91" s="33" t="s">
        <v>90</v>
      </c>
    </row>
    <row r="92" spans="1:36" x14ac:dyDescent="0.3">
      <c r="A92" s="2" t="s">
        <v>96</v>
      </c>
      <c r="B92" s="2" t="s">
        <v>34</v>
      </c>
      <c r="C92" s="33" t="s">
        <v>69</v>
      </c>
      <c r="D92" s="2">
        <v>3</v>
      </c>
      <c r="E92" s="2" t="s">
        <v>0</v>
      </c>
      <c r="F92" s="2">
        <v>6.5</v>
      </c>
      <c r="G92" s="34">
        <v>1.8</v>
      </c>
      <c r="H92" s="2">
        <v>90</v>
      </c>
      <c r="I92" s="2" t="s">
        <v>27</v>
      </c>
      <c r="J92" s="2">
        <v>3</v>
      </c>
      <c r="K92" s="34">
        <v>10.5</v>
      </c>
      <c r="L92" s="2" t="s">
        <v>30</v>
      </c>
      <c r="M92" s="2">
        <v>2</v>
      </c>
      <c r="N92" s="34">
        <v>7.35</v>
      </c>
      <c r="O92" s="35">
        <v>0.6</v>
      </c>
      <c r="P92" s="2" t="s">
        <v>116</v>
      </c>
      <c r="Q92" s="2">
        <v>1</v>
      </c>
      <c r="R92" s="34">
        <v>3.15</v>
      </c>
      <c r="S92" s="2" t="s">
        <v>3</v>
      </c>
      <c r="T92" s="2">
        <v>2</v>
      </c>
      <c r="U92" s="34">
        <v>0.65</v>
      </c>
      <c r="V92" s="2" t="s">
        <v>61</v>
      </c>
      <c r="W92" s="2">
        <v>0.16600000000000001</v>
      </c>
      <c r="X92" s="2">
        <f t="shared" si="2"/>
        <v>0.49800000000000005</v>
      </c>
      <c r="Y92" s="2">
        <v>33.25</v>
      </c>
      <c r="Z92" s="2" t="s">
        <v>89</v>
      </c>
      <c r="AA92" s="2" t="s">
        <v>62</v>
      </c>
      <c r="AB92" s="2" t="s">
        <v>65</v>
      </c>
      <c r="AC92" s="2">
        <v>18</v>
      </c>
      <c r="AD92" s="36">
        <v>0.84799999999999998</v>
      </c>
      <c r="AE92" s="2">
        <v>0.2</v>
      </c>
      <c r="AF92" s="2">
        <v>0.2</v>
      </c>
      <c r="AG92" s="2">
        <v>0.25</v>
      </c>
      <c r="AH92" s="2">
        <v>0.2</v>
      </c>
      <c r="AI92" s="33" t="s">
        <v>87</v>
      </c>
      <c r="AJ92" s="33" t="s">
        <v>90</v>
      </c>
    </row>
    <row r="93" spans="1:36" x14ac:dyDescent="0.3">
      <c r="A93" s="2" t="s">
        <v>96</v>
      </c>
      <c r="B93" s="2" t="s">
        <v>34</v>
      </c>
      <c r="C93" s="33" t="s">
        <v>69</v>
      </c>
      <c r="D93" s="2">
        <v>3</v>
      </c>
      <c r="E93" s="2" t="s">
        <v>0</v>
      </c>
      <c r="F93" s="2">
        <v>6.5</v>
      </c>
      <c r="G93" s="34">
        <v>1.8</v>
      </c>
      <c r="H93" s="2">
        <v>90</v>
      </c>
      <c r="I93" s="2" t="s">
        <v>27</v>
      </c>
      <c r="J93" s="2">
        <v>3</v>
      </c>
      <c r="K93" s="34">
        <v>10.5</v>
      </c>
      <c r="L93" s="2" t="s">
        <v>30</v>
      </c>
      <c r="M93" s="2">
        <v>2</v>
      </c>
      <c r="N93" s="34">
        <v>7.35</v>
      </c>
      <c r="O93" s="35">
        <v>0.6</v>
      </c>
      <c r="P93" s="2" t="s">
        <v>116</v>
      </c>
      <c r="Q93" s="2">
        <v>1</v>
      </c>
      <c r="R93" s="34">
        <v>3.15</v>
      </c>
      <c r="S93" s="2" t="s">
        <v>3</v>
      </c>
      <c r="T93" s="2">
        <v>2</v>
      </c>
      <c r="U93" s="34">
        <v>0.65</v>
      </c>
      <c r="V93" s="2" t="s">
        <v>7</v>
      </c>
      <c r="W93" s="2">
        <v>0.16600000000000001</v>
      </c>
      <c r="X93" s="2">
        <f t="shared" si="2"/>
        <v>0.49800000000000005</v>
      </c>
      <c r="Y93" s="2">
        <v>33.25</v>
      </c>
      <c r="Z93" s="2" t="s">
        <v>64</v>
      </c>
      <c r="AA93" s="2" t="s">
        <v>62</v>
      </c>
      <c r="AB93" s="2" t="s">
        <v>66</v>
      </c>
      <c r="AC93" s="2">
        <v>18</v>
      </c>
      <c r="AD93" s="36">
        <v>0.85299999999999998</v>
      </c>
      <c r="AE93" s="2">
        <v>0.2</v>
      </c>
      <c r="AF93" s="2">
        <v>0.2</v>
      </c>
      <c r="AG93" s="2">
        <v>0.25</v>
      </c>
      <c r="AH93" s="2">
        <v>0.2</v>
      </c>
      <c r="AI93" s="33" t="s">
        <v>87</v>
      </c>
      <c r="AJ93" s="33" t="s">
        <v>90</v>
      </c>
    </row>
    <row r="94" spans="1:36" x14ac:dyDescent="0.3">
      <c r="A94" s="2" t="s">
        <v>96</v>
      </c>
      <c r="B94" s="2" t="s">
        <v>34</v>
      </c>
      <c r="C94" s="33" t="s">
        <v>69</v>
      </c>
      <c r="D94" s="2">
        <v>5</v>
      </c>
      <c r="E94" s="2" t="s">
        <v>1</v>
      </c>
      <c r="F94" s="2">
        <v>6.5</v>
      </c>
      <c r="G94" s="34">
        <v>1.8</v>
      </c>
      <c r="H94" s="2">
        <v>90</v>
      </c>
      <c r="I94" s="2" t="s">
        <v>27</v>
      </c>
      <c r="J94" s="2">
        <v>3</v>
      </c>
      <c r="K94" s="34">
        <v>10.5</v>
      </c>
      <c r="L94" s="2" t="s">
        <v>30</v>
      </c>
      <c r="M94" s="2">
        <v>2</v>
      </c>
      <c r="N94" s="34">
        <v>7.35</v>
      </c>
      <c r="O94" s="35">
        <v>0.6</v>
      </c>
      <c r="P94" s="2" t="s">
        <v>116</v>
      </c>
      <c r="Q94" s="2">
        <v>1</v>
      </c>
      <c r="R94" s="34">
        <v>3.15</v>
      </c>
      <c r="S94" s="2" t="s">
        <v>117</v>
      </c>
      <c r="T94" s="2">
        <v>2</v>
      </c>
      <c r="U94" s="34">
        <v>0.75</v>
      </c>
      <c r="V94" s="2" t="s">
        <v>52</v>
      </c>
      <c r="W94" s="2">
        <v>0.16600000000000001</v>
      </c>
      <c r="X94" s="2">
        <f t="shared" si="2"/>
        <v>0.49800000000000005</v>
      </c>
      <c r="Y94" s="2">
        <v>33.25</v>
      </c>
      <c r="Z94" s="2" t="s">
        <v>53</v>
      </c>
      <c r="AA94" s="2" t="s">
        <v>54</v>
      </c>
      <c r="AB94" s="2" t="s">
        <v>58</v>
      </c>
      <c r="AC94" s="2">
        <v>17</v>
      </c>
      <c r="AD94" s="36">
        <v>0.57199999999999995</v>
      </c>
      <c r="AE94" s="2">
        <v>0.2</v>
      </c>
      <c r="AF94" s="2">
        <v>0.2</v>
      </c>
      <c r="AG94" s="2">
        <v>0.25</v>
      </c>
      <c r="AH94" s="2">
        <v>0.2</v>
      </c>
      <c r="AI94" s="33" t="s">
        <v>87</v>
      </c>
      <c r="AJ94" s="33" t="s">
        <v>90</v>
      </c>
    </row>
    <row r="95" spans="1:36" x14ac:dyDescent="0.3">
      <c r="A95" s="2" t="s">
        <v>96</v>
      </c>
      <c r="B95" s="2" t="s">
        <v>34</v>
      </c>
      <c r="C95" s="33" t="s">
        <v>69</v>
      </c>
      <c r="D95" s="2">
        <v>5</v>
      </c>
      <c r="E95" s="2" t="s">
        <v>1</v>
      </c>
      <c r="F95" s="2">
        <v>6.5</v>
      </c>
      <c r="G95" s="34">
        <v>1.8</v>
      </c>
      <c r="H95" s="2">
        <v>90</v>
      </c>
      <c r="I95" s="2" t="s">
        <v>27</v>
      </c>
      <c r="J95" s="2">
        <v>3</v>
      </c>
      <c r="K95" s="34">
        <v>10.5</v>
      </c>
      <c r="L95" s="2" t="s">
        <v>30</v>
      </c>
      <c r="M95" s="2">
        <v>2</v>
      </c>
      <c r="N95" s="34">
        <v>7.35</v>
      </c>
      <c r="O95" s="35">
        <v>0.6</v>
      </c>
      <c r="P95" s="2" t="s">
        <v>116</v>
      </c>
      <c r="Q95" s="2">
        <v>1</v>
      </c>
      <c r="R95" s="34">
        <v>3.15</v>
      </c>
      <c r="S95" s="2" t="s">
        <v>117</v>
      </c>
      <c r="T95" s="2">
        <v>2</v>
      </c>
      <c r="U95" s="34">
        <v>0.75</v>
      </c>
      <c r="V95" s="2" t="s">
        <v>6</v>
      </c>
      <c r="W95" s="2">
        <v>0.16600000000000001</v>
      </c>
      <c r="X95" s="2">
        <f t="shared" si="2"/>
        <v>0.49800000000000005</v>
      </c>
      <c r="Y95" s="2">
        <v>33.25</v>
      </c>
      <c r="Z95" s="2" t="s">
        <v>59</v>
      </c>
      <c r="AA95" s="2" t="s">
        <v>54</v>
      </c>
      <c r="AB95" s="2" t="s">
        <v>60</v>
      </c>
      <c r="AC95" s="2">
        <v>17</v>
      </c>
      <c r="AD95" s="36">
        <v>0.60399999999999998</v>
      </c>
      <c r="AE95" s="2">
        <v>0.2</v>
      </c>
      <c r="AF95" s="2">
        <v>0.2</v>
      </c>
      <c r="AG95" s="2">
        <v>0.25</v>
      </c>
      <c r="AH95" s="2">
        <v>0.2</v>
      </c>
      <c r="AI95" s="33" t="s">
        <v>87</v>
      </c>
      <c r="AJ95" s="33" t="s">
        <v>90</v>
      </c>
    </row>
    <row r="96" spans="1:36" x14ac:dyDescent="0.3">
      <c r="A96" s="2" t="s">
        <v>96</v>
      </c>
      <c r="B96" s="2" t="s">
        <v>34</v>
      </c>
      <c r="C96" s="33" t="s">
        <v>69</v>
      </c>
      <c r="D96" s="2">
        <v>5</v>
      </c>
      <c r="E96" s="2" t="s">
        <v>1</v>
      </c>
      <c r="F96" s="2">
        <v>6.5</v>
      </c>
      <c r="G96" s="34">
        <v>1.8</v>
      </c>
      <c r="H96" s="2">
        <v>90</v>
      </c>
      <c r="I96" s="2" t="s">
        <v>27</v>
      </c>
      <c r="J96" s="2">
        <v>3</v>
      </c>
      <c r="K96" s="34">
        <v>10.5</v>
      </c>
      <c r="L96" s="2" t="s">
        <v>30</v>
      </c>
      <c r="M96" s="2">
        <v>2</v>
      </c>
      <c r="N96" s="34">
        <v>7.35</v>
      </c>
      <c r="O96" s="35">
        <v>0.6</v>
      </c>
      <c r="P96" s="2" t="s">
        <v>116</v>
      </c>
      <c r="Q96" s="2">
        <v>1</v>
      </c>
      <c r="R96" s="34">
        <v>3.15</v>
      </c>
      <c r="S96" s="2" t="s">
        <v>117</v>
      </c>
      <c r="T96" s="2">
        <v>2</v>
      </c>
      <c r="U96" s="34">
        <v>0.75</v>
      </c>
      <c r="V96" s="2" t="s">
        <v>61</v>
      </c>
      <c r="W96" s="2">
        <v>0.16600000000000001</v>
      </c>
      <c r="X96" s="2">
        <f t="shared" si="2"/>
        <v>0.49800000000000005</v>
      </c>
      <c r="Y96" s="2">
        <v>33.25</v>
      </c>
      <c r="Z96" s="2" t="s">
        <v>89</v>
      </c>
      <c r="AA96" s="2" t="s">
        <v>62</v>
      </c>
      <c r="AB96" s="2" t="s">
        <v>65</v>
      </c>
      <c r="AC96" s="2">
        <v>18</v>
      </c>
      <c r="AD96" s="36">
        <v>0.84799999999999998</v>
      </c>
      <c r="AE96" s="2">
        <v>0.2</v>
      </c>
      <c r="AF96" s="2">
        <v>0.2</v>
      </c>
      <c r="AG96" s="2">
        <v>0.25</v>
      </c>
      <c r="AH96" s="2">
        <v>0.2</v>
      </c>
      <c r="AI96" s="33" t="s">
        <v>87</v>
      </c>
      <c r="AJ96" s="33" t="s">
        <v>90</v>
      </c>
    </row>
    <row r="97" spans="1:36" x14ac:dyDescent="0.3">
      <c r="A97" s="2" t="s">
        <v>96</v>
      </c>
      <c r="B97" s="2" t="s">
        <v>34</v>
      </c>
      <c r="C97" s="33" t="s">
        <v>69</v>
      </c>
      <c r="D97" s="2">
        <v>5</v>
      </c>
      <c r="E97" s="2" t="s">
        <v>1</v>
      </c>
      <c r="F97" s="2">
        <v>6.5</v>
      </c>
      <c r="G97" s="34">
        <v>1.8</v>
      </c>
      <c r="H97" s="2">
        <v>90</v>
      </c>
      <c r="I97" s="2" t="s">
        <v>27</v>
      </c>
      <c r="J97" s="2">
        <v>3</v>
      </c>
      <c r="K97" s="34">
        <v>10.5</v>
      </c>
      <c r="L97" s="2" t="s">
        <v>30</v>
      </c>
      <c r="M97" s="2">
        <v>2</v>
      </c>
      <c r="N97" s="34">
        <v>7.35</v>
      </c>
      <c r="O97" s="35">
        <v>0.6</v>
      </c>
      <c r="P97" s="2" t="s">
        <v>116</v>
      </c>
      <c r="Q97" s="2">
        <v>1</v>
      </c>
      <c r="R97" s="34">
        <v>3.15</v>
      </c>
      <c r="S97" s="2" t="s">
        <v>117</v>
      </c>
      <c r="T97" s="2">
        <v>2</v>
      </c>
      <c r="U97" s="34">
        <v>0.75</v>
      </c>
      <c r="V97" s="2" t="s">
        <v>7</v>
      </c>
      <c r="W97" s="2">
        <v>0.16600000000000001</v>
      </c>
      <c r="X97" s="2">
        <f t="shared" si="2"/>
        <v>0.49800000000000005</v>
      </c>
      <c r="Y97" s="2">
        <v>33.25</v>
      </c>
      <c r="Z97" s="2" t="s">
        <v>64</v>
      </c>
      <c r="AA97" s="2" t="s">
        <v>62</v>
      </c>
      <c r="AB97" s="2" t="s">
        <v>66</v>
      </c>
      <c r="AC97" s="2">
        <v>18</v>
      </c>
      <c r="AD97" s="36">
        <v>0.85299999999999998</v>
      </c>
      <c r="AE97" s="2">
        <v>0.2</v>
      </c>
      <c r="AF97" s="2">
        <v>0.2</v>
      </c>
      <c r="AG97" s="2">
        <v>0.25</v>
      </c>
      <c r="AH97" s="2">
        <v>0.2</v>
      </c>
      <c r="AI97" s="33" t="s">
        <v>87</v>
      </c>
      <c r="AJ97" s="33" t="s">
        <v>90</v>
      </c>
    </row>
  </sheetData>
  <sortState xmlns:xlrd2="http://schemas.microsoft.com/office/spreadsheetml/2017/richdata2" ref="A2:AI102">
    <sortCondition ref="H2:H102"/>
  </sortState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76677-C2A2-4314-9476-BDC6947E8470}">
  <dimension ref="A1:C2"/>
  <sheetViews>
    <sheetView workbookViewId="0">
      <selection activeCell="C3" sqref="C3"/>
    </sheetView>
  </sheetViews>
  <sheetFormatPr defaultRowHeight="15" x14ac:dyDescent="0.25"/>
  <cols>
    <col min="1" max="1" width="18.28515625" bestFit="1" customWidth="1"/>
  </cols>
  <sheetData>
    <row r="1" spans="1:3" ht="16.5" x14ac:dyDescent="0.3">
      <c r="A1">
        <v>3</v>
      </c>
      <c r="B1" s="2" t="s">
        <v>3</v>
      </c>
      <c r="C1">
        <v>0.65</v>
      </c>
    </row>
    <row r="2" spans="1:3" ht="16.5" x14ac:dyDescent="0.3">
      <c r="A2">
        <v>5</v>
      </c>
      <c r="B2" s="2" t="s">
        <v>117</v>
      </c>
      <c r="C2">
        <v>0.75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B95C-0619-44FD-9773-8CB5727DA900}">
  <dimension ref="A1:AI97"/>
  <sheetViews>
    <sheetView workbookViewId="0">
      <selection activeCell="A2" sqref="A2:XFD1048576"/>
    </sheetView>
  </sheetViews>
  <sheetFormatPr defaultColWidth="15.7109375" defaultRowHeight="15" x14ac:dyDescent="0.25"/>
  <cols>
    <col min="1" max="2" width="15.7109375" style="9"/>
    <col min="3" max="3" width="15.7109375" style="25"/>
    <col min="4" max="6" width="15.7109375" style="9"/>
    <col min="7" max="7" width="15.7109375" style="10"/>
    <col min="8" max="10" width="15.7109375" style="9"/>
    <col min="11" max="11" width="15.7109375" style="10"/>
    <col min="12" max="13" width="15.7109375" style="9"/>
    <col min="14" max="14" width="15.7109375" style="10"/>
    <col min="15" max="15" width="15.7109375" style="22"/>
    <col min="16" max="17" width="15.7109375" style="9"/>
    <col min="18" max="18" width="15.7109375" style="10"/>
    <col min="19" max="20" width="15.7109375" style="9"/>
    <col min="21" max="21" width="15.7109375" style="10"/>
    <col min="22" max="29" width="15.7109375" style="9"/>
    <col min="30" max="30" width="15.7109375" style="12"/>
    <col min="31" max="16384" width="15.7109375" style="9"/>
  </cols>
  <sheetData>
    <row r="1" spans="1:35" s="6" customFormat="1" ht="30" customHeight="1" x14ac:dyDescent="0.25">
      <c r="A1" s="7" t="s">
        <v>22</v>
      </c>
      <c r="B1" s="7" t="s">
        <v>37</v>
      </c>
      <c r="C1" s="7" t="s">
        <v>74</v>
      </c>
      <c r="D1" s="7" t="s">
        <v>48</v>
      </c>
      <c r="E1" s="7" t="s">
        <v>23</v>
      </c>
      <c r="F1" s="7" t="s">
        <v>67</v>
      </c>
      <c r="G1" s="8" t="s">
        <v>24</v>
      </c>
      <c r="H1" s="7" t="s">
        <v>38</v>
      </c>
      <c r="I1" s="7" t="s">
        <v>31</v>
      </c>
      <c r="J1" s="7" t="s">
        <v>39</v>
      </c>
      <c r="K1" s="8" t="s">
        <v>40</v>
      </c>
      <c r="L1" s="7" t="s">
        <v>32</v>
      </c>
      <c r="M1" s="7" t="s">
        <v>42</v>
      </c>
      <c r="N1" s="8" t="s">
        <v>41</v>
      </c>
      <c r="O1" s="19" t="s">
        <v>72</v>
      </c>
      <c r="P1" s="7" t="s">
        <v>33</v>
      </c>
      <c r="Q1" s="7" t="s">
        <v>43</v>
      </c>
      <c r="R1" s="8" t="s">
        <v>44</v>
      </c>
      <c r="S1" s="7" t="s">
        <v>45</v>
      </c>
      <c r="T1" s="7" t="s">
        <v>46</v>
      </c>
      <c r="U1" s="8" t="s">
        <v>47</v>
      </c>
      <c r="V1" s="7" t="s">
        <v>55</v>
      </c>
      <c r="W1" s="7" t="s">
        <v>70</v>
      </c>
      <c r="X1" s="7" t="s">
        <v>71</v>
      </c>
      <c r="Y1" s="7" t="s">
        <v>73</v>
      </c>
      <c r="Z1" s="7" t="s">
        <v>56</v>
      </c>
      <c r="AA1" s="7" t="s">
        <v>57</v>
      </c>
      <c r="AB1" s="7" t="s">
        <v>49</v>
      </c>
      <c r="AC1" s="7" t="s">
        <v>50</v>
      </c>
      <c r="AD1" s="11" t="s">
        <v>51</v>
      </c>
      <c r="AE1" s="7" t="s">
        <v>75</v>
      </c>
      <c r="AF1" s="7" t="s">
        <v>76</v>
      </c>
      <c r="AG1" s="7" t="s">
        <v>77</v>
      </c>
      <c r="AH1" s="7" t="s">
        <v>78</v>
      </c>
      <c r="AI1" s="6" t="s">
        <v>86</v>
      </c>
    </row>
    <row r="2" spans="1:35" s="13" customFormat="1" x14ac:dyDescent="0.25">
      <c r="A2" s="13" t="s">
        <v>36</v>
      </c>
      <c r="B2" s="13" t="s">
        <v>85</v>
      </c>
      <c r="C2" s="23"/>
      <c r="D2" s="13">
        <v>3</v>
      </c>
      <c r="E2" s="13" t="s">
        <v>0</v>
      </c>
      <c r="F2" s="13">
        <v>5.2</v>
      </c>
      <c r="G2" s="14">
        <v>1.8</v>
      </c>
      <c r="H2" s="13">
        <v>30</v>
      </c>
      <c r="I2" s="13" t="s">
        <v>25</v>
      </c>
      <c r="J2" s="13">
        <v>3</v>
      </c>
      <c r="K2" s="14">
        <v>4.8</v>
      </c>
      <c r="L2" s="13" t="s">
        <v>28</v>
      </c>
      <c r="M2" s="13">
        <v>2</v>
      </c>
      <c r="N2" s="14">
        <v>3.9</v>
      </c>
      <c r="O2" s="20">
        <v>0.2</v>
      </c>
      <c r="P2" s="13" t="s">
        <v>2</v>
      </c>
      <c r="Q2" s="13">
        <v>1</v>
      </c>
      <c r="R2" s="14">
        <v>1.95</v>
      </c>
      <c r="S2" s="13" t="s">
        <v>3</v>
      </c>
      <c r="T2" s="13">
        <v>2</v>
      </c>
      <c r="U2" s="14">
        <v>0.65</v>
      </c>
      <c r="V2" s="13" t="s">
        <v>52</v>
      </c>
      <c r="W2" s="13">
        <v>0.16600000000000001</v>
      </c>
      <c r="X2" s="13">
        <f>W2*O2*(J2+M2)</f>
        <v>0.16600000000000001</v>
      </c>
      <c r="Y2" s="13">
        <v>33.25</v>
      </c>
      <c r="Z2" s="13" t="s">
        <v>53</v>
      </c>
      <c r="AA2" s="13" t="s">
        <v>54</v>
      </c>
      <c r="AB2" s="13" t="s">
        <v>58</v>
      </c>
      <c r="AC2" s="13">
        <v>17</v>
      </c>
      <c r="AD2" s="15">
        <v>0.57199999999999995</v>
      </c>
      <c r="AE2" s="13">
        <v>0.2</v>
      </c>
      <c r="AF2" s="13">
        <v>0.2</v>
      </c>
      <c r="AG2" s="13">
        <v>0.25</v>
      </c>
      <c r="AH2" s="13">
        <v>0.2</v>
      </c>
      <c r="AI2" s="13" t="s">
        <v>88</v>
      </c>
    </row>
    <row r="3" spans="1:35" s="13" customFormat="1" x14ac:dyDescent="0.25">
      <c r="A3" s="13" t="s">
        <v>36</v>
      </c>
      <c r="B3" s="13" t="s">
        <v>85</v>
      </c>
      <c r="C3" s="23"/>
      <c r="D3" s="13">
        <v>3</v>
      </c>
      <c r="E3" s="13" t="s">
        <v>0</v>
      </c>
      <c r="F3" s="13">
        <v>5.2</v>
      </c>
      <c r="G3" s="14">
        <v>1.8</v>
      </c>
      <c r="H3" s="13">
        <v>60</v>
      </c>
      <c r="I3" s="13" t="s">
        <v>26</v>
      </c>
      <c r="J3" s="13">
        <v>3</v>
      </c>
      <c r="K3" s="14">
        <v>7.75</v>
      </c>
      <c r="L3" s="13" t="s">
        <v>29</v>
      </c>
      <c r="M3" s="13">
        <v>2</v>
      </c>
      <c r="N3" s="14">
        <v>5.6</v>
      </c>
      <c r="O3" s="20">
        <v>0.4</v>
      </c>
      <c r="P3" s="13" t="s">
        <v>2</v>
      </c>
      <c r="Q3" s="13">
        <v>1</v>
      </c>
      <c r="R3" s="14">
        <v>1.95</v>
      </c>
      <c r="S3" s="13" t="s">
        <v>3</v>
      </c>
      <c r="T3" s="13">
        <v>2</v>
      </c>
      <c r="U3" s="14">
        <v>0.65</v>
      </c>
      <c r="V3" s="13" t="s">
        <v>52</v>
      </c>
      <c r="W3" s="13">
        <v>0.16600000000000001</v>
      </c>
      <c r="X3" s="13">
        <f t="shared" ref="X3:X66" si="0">W3*O3*(J3+M3)</f>
        <v>0.33200000000000002</v>
      </c>
      <c r="Y3" s="13">
        <v>33.25</v>
      </c>
      <c r="Z3" s="13" t="s">
        <v>53</v>
      </c>
      <c r="AA3" s="13" t="s">
        <v>54</v>
      </c>
      <c r="AB3" s="13" t="s">
        <v>58</v>
      </c>
      <c r="AC3" s="13">
        <v>17</v>
      </c>
      <c r="AD3" s="15">
        <v>0.57199999999999995</v>
      </c>
      <c r="AE3" s="13">
        <v>0.2</v>
      </c>
      <c r="AF3" s="13">
        <v>0.2</v>
      </c>
      <c r="AG3" s="13">
        <v>0.25</v>
      </c>
      <c r="AH3" s="13">
        <v>0.2</v>
      </c>
      <c r="AI3" s="13" t="s">
        <v>88</v>
      </c>
    </row>
    <row r="4" spans="1:35" s="13" customFormat="1" x14ac:dyDescent="0.25">
      <c r="A4" s="13" t="s">
        <v>36</v>
      </c>
      <c r="B4" s="13" t="s">
        <v>85</v>
      </c>
      <c r="C4" s="23"/>
      <c r="D4" s="13">
        <v>3</v>
      </c>
      <c r="E4" s="13" t="s">
        <v>0</v>
      </c>
      <c r="F4" s="13">
        <v>5.2</v>
      </c>
      <c r="G4" s="14">
        <v>1.8</v>
      </c>
      <c r="H4" s="13">
        <v>90</v>
      </c>
      <c r="I4" s="13" t="s">
        <v>27</v>
      </c>
      <c r="J4" s="13">
        <v>3</v>
      </c>
      <c r="K4" s="14">
        <v>10.5</v>
      </c>
      <c r="L4" s="13" t="s">
        <v>30</v>
      </c>
      <c r="M4" s="13">
        <v>2</v>
      </c>
      <c r="N4" s="14">
        <v>7.35</v>
      </c>
      <c r="O4" s="20">
        <v>0.6</v>
      </c>
      <c r="P4" s="13" t="s">
        <v>2</v>
      </c>
      <c r="Q4" s="13">
        <v>1</v>
      </c>
      <c r="R4" s="14">
        <v>1.95</v>
      </c>
      <c r="S4" s="13" t="s">
        <v>3</v>
      </c>
      <c r="T4" s="13">
        <v>2</v>
      </c>
      <c r="U4" s="14">
        <v>0.65</v>
      </c>
      <c r="V4" s="13" t="s">
        <v>52</v>
      </c>
      <c r="W4" s="13">
        <v>0.16600000000000001</v>
      </c>
      <c r="X4" s="13">
        <f t="shared" si="0"/>
        <v>0.49800000000000005</v>
      </c>
      <c r="Y4" s="13">
        <v>33.25</v>
      </c>
      <c r="Z4" s="13" t="s">
        <v>53</v>
      </c>
      <c r="AA4" s="13" t="s">
        <v>54</v>
      </c>
      <c r="AB4" s="13" t="s">
        <v>58</v>
      </c>
      <c r="AC4" s="13">
        <v>17</v>
      </c>
      <c r="AD4" s="15">
        <v>0.57199999999999995</v>
      </c>
      <c r="AE4" s="13">
        <v>0.2</v>
      </c>
      <c r="AF4" s="13">
        <v>0.2</v>
      </c>
      <c r="AG4" s="13">
        <v>0.25</v>
      </c>
      <c r="AH4" s="13">
        <v>0.2</v>
      </c>
      <c r="AI4" s="13" t="s">
        <v>88</v>
      </c>
    </row>
    <row r="5" spans="1:35" s="16" customFormat="1" x14ac:dyDescent="0.25">
      <c r="A5" s="16" t="s">
        <v>36</v>
      </c>
      <c r="B5" s="16" t="s">
        <v>85</v>
      </c>
      <c r="C5" s="24"/>
      <c r="D5" s="16">
        <v>3</v>
      </c>
      <c r="E5" s="16" t="s">
        <v>0</v>
      </c>
      <c r="F5" s="16">
        <v>5.2</v>
      </c>
      <c r="G5" s="17">
        <v>1.8</v>
      </c>
      <c r="H5" s="16">
        <v>30</v>
      </c>
      <c r="I5" s="16" t="s">
        <v>25</v>
      </c>
      <c r="J5" s="16">
        <v>3</v>
      </c>
      <c r="K5" s="17">
        <v>4.8</v>
      </c>
      <c r="L5" s="16" t="s">
        <v>28</v>
      </c>
      <c r="M5" s="16">
        <v>2</v>
      </c>
      <c r="N5" s="17">
        <v>3.9</v>
      </c>
      <c r="O5" s="21">
        <v>0.2</v>
      </c>
      <c r="P5" s="16" t="s">
        <v>2</v>
      </c>
      <c r="Q5" s="16">
        <v>1</v>
      </c>
      <c r="R5" s="17">
        <v>1.95</v>
      </c>
      <c r="S5" s="16" t="s">
        <v>3</v>
      </c>
      <c r="T5" s="16">
        <v>2</v>
      </c>
      <c r="U5" s="17">
        <v>0.65</v>
      </c>
      <c r="V5" s="16" t="s">
        <v>6</v>
      </c>
      <c r="W5" s="16">
        <v>0.16600000000000001</v>
      </c>
      <c r="X5" s="16">
        <f t="shared" si="0"/>
        <v>0.16600000000000001</v>
      </c>
      <c r="Y5" s="16">
        <v>33.25</v>
      </c>
      <c r="Z5" s="16" t="s">
        <v>59</v>
      </c>
      <c r="AA5" s="16" t="s">
        <v>54</v>
      </c>
      <c r="AB5" s="16" t="s">
        <v>60</v>
      </c>
      <c r="AC5" s="16">
        <v>17</v>
      </c>
      <c r="AD5" s="18">
        <v>0.60399999999999998</v>
      </c>
      <c r="AE5" s="16">
        <v>0.2</v>
      </c>
      <c r="AF5" s="16">
        <v>0.2</v>
      </c>
      <c r="AG5" s="16">
        <v>0.25</v>
      </c>
      <c r="AH5" s="16">
        <v>0.2</v>
      </c>
      <c r="AI5" s="13" t="s">
        <v>88</v>
      </c>
    </row>
    <row r="6" spans="1:35" s="16" customFormat="1" x14ac:dyDescent="0.25">
      <c r="A6" s="16" t="s">
        <v>36</v>
      </c>
      <c r="B6" s="16" t="s">
        <v>85</v>
      </c>
      <c r="C6" s="24"/>
      <c r="D6" s="16">
        <v>3</v>
      </c>
      <c r="E6" s="16" t="s">
        <v>0</v>
      </c>
      <c r="F6" s="16">
        <v>5.2</v>
      </c>
      <c r="G6" s="17">
        <v>1.8</v>
      </c>
      <c r="H6" s="16">
        <v>60</v>
      </c>
      <c r="I6" s="16" t="s">
        <v>26</v>
      </c>
      <c r="J6" s="16">
        <v>3</v>
      </c>
      <c r="K6" s="17">
        <v>7.75</v>
      </c>
      <c r="L6" s="16" t="s">
        <v>29</v>
      </c>
      <c r="M6" s="16">
        <v>2</v>
      </c>
      <c r="N6" s="17">
        <v>5.6</v>
      </c>
      <c r="O6" s="21">
        <v>0.4</v>
      </c>
      <c r="P6" s="16" t="s">
        <v>2</v>
      </c>
      <c r="Q6" s="16">
        <v>1</v>
      </c>
      <c r="R6" s="17">
        <v>1.95</v>
      </c>
      <c r="S6" s="16" t="s">
        <v>3</v>
      </c>
      <c r="T6" s="16">
        <v>2</v>
      </c>
      <c r="U6" s="17">
        <v>0.65</v>
      </c>
      <c r="V6" s="16" t="s">
        <v>6</v>
      </c>
      <c r="W6" s="16">
        <v>0.16600000000000001</v>
      </c>
      <c r="X6" s="16">
        <f t="shared" si="0"/>
        <v>0.33200000000000002</v>
      </c>
      <c r="Y6" s="16">
        <v>33.25</v>
      </c>
      <c r="Z6" s="16" t="s">
        <v>59</v>
      </c>
      <c r="AA6" s="16" t="s">
        <v>54</v>
      </c>
      <c r="AB6" s="16" t="s">
        <v>60</v>
      </c>
      <c r="AC6" s="16">
        <v>17</v>
      </c>
      <c r="AD6" s="18">
        <v>0.60399999999999998</v>
      </c>
      <c r="AE6" s="16">
        <v>0.2</v>
      </c>
      <c r="AF6" s="16">
        <v>0.2</v>
      </c>
      <c r="AG6" s="16">
        <v>0.25</v>
      </c>
      <c r="AH6" s="16">
        <v>0.2</v>
      </c>
      <c r="AI6" s="13" t="s">
        <v>88</v>
      </c>
    </row>
    <row r="7" spans="1:35" s="16" customFormat="1" x14ac:dyDescent="0.25">
      <c r="A7" s="16" t="s">
        <v>36</v>
      </c>
      <c r="B7" s="16" t="s">
        <v>85</v>
      </c>
      <c r="C7" s="24"/>
      <c r="D7" s="16">
        <v>3</v>
      </c>
      <c r="E7" s="16" t="s">
        <v>0</v>
      </c>
      <c r="F7" s="16">
        <v>5.2</v>
      </c>
      <c r="G7" s="17">
        <v>1.8</v>
      </c>
      <c r="H7" s="16">
        <v>90</v>
      </c>
      <c r="I7" s="16" t="s">
        <v>27</v>
      </c>
      <c r="J7" s="16">
        <v>3</v>
      </c>
      <c r="K7" s="17">
        <v>10.5</v>
      </c>
      <c r="L7" s="16" t="s">
        <v>30</v>
      </c>
      <c r="M7" s="16">
        <v>2</v>
      </c>
      <c r="N7" s="17">
        <v>7.35</v>
      </c>
      <c r="O7" s="21">
        <v>0.6</v>
      </c>
      <c r="P7" s="16" t="s">
        <v>2</v>
      </c>
      <c r="Q7" s="16">
        <v>1</v>
      </c>
      <c r="R7" s="17">
        <v>1.95</v>
      </c>
      <c r="S7" s="16" t="s">
        <v>3</v>
      </c>
      <c r="T7" s="16">
        <v>2</v>
      </c>
      <c r="U7" s="17">
        <v>0.65</v>
      </c>
      <c r="V7" s="16" t="s">
        <v>6</v>
      </c>
      <c r="W7" s="16">
        <v>0.16600000000000001</v>
      </c>
      <c r="X7" s="16">
        <f t="shared" si="0"/>
        <v>0.49800000000000005</v>
      </c>
      <c r="Y7" s="16">
        <v>33.25</v>
      </c>
      <c r="Z7" s="16" t="s">
        <v>59</v>
      </c>
      <c r="AA7" s="16" t="s">
        <v>54</v>
      </c>
      <c r="AB7" s="16" t="s">
        <v>60</v>
      </c>
      <c r="AC7" s="16">
        <v>17</v>
      </c>
      <c r="AD7" s="18">
        <v>0.60399999999999998</v>
      </c>
      <c r="AE7" s="16">
        <v>0.2</v>
      </c>
      <c r="AF7" s="16">
        <v>0.2</v>
      </c>
      <c r="AG7" s="16">
        <v>0.25</v>
      </c>
      <c r="AH7" s="16">
        <v>0.2</v>
      </c>
      <c r="AI7" s="13" t="s">
        <v>88</v>
      </c>
    </row>
    <row r="8" spans="1:35" s="13" customFormat="1" x14ac:dyDescent="0.25">
      <c r="A8" s="13" t="s">
        <v>36</v>
      </c>
      <c r="B8" s="13" t="s">
        <v>85</v>
      </c>
      <c r="C8" s="23"/>
      <c r="D8" s="13">
        <v>3</v>
      </c>
      <c r="E8" s="13" t="s">
        <v>0</v>
      </c>
      <c r="F8" s="13">
        <v>5.2</v>
      </c>
      <c r="G8" s="14">
        <v>1.8</v>
      </c>
      <c r="H8" s="13">
        <v>30</v>
      </c>
      <c r="I8" s="13" t="s">
        <v>25</v>
      </c>
      <c r="J8" s="13">
        <v>3</v>
      </c>
      <c r="K8" s="14">
        <v>4.8</v>
      </c>
      <c r="L8" s="13" t="s">
        <v>28</v>
      </c>
      <c r="M8" s="13">
        <v>2</v>
      </c>
      <c r="N8" s="14">
        <v>3.9</v>
      </c>
      <c r="O8" s="20">
        <v>0.2</v>
      </c>
      <c r="P8" s="13" t="s">
        <v>2</v>
      </c>
      <c r="Q8" s="13">
        <v>1</v>
      </c>
      <c r="R8" s="14">
        <v>1.95</v>
      </c>
      <c r="S8" s="13" t="s">
        <v>3</v>
      </c>
      <c r="T8" s="13">
        <v>2</v>
      </c>
      <c r="U8" s="14">
        <v>0.65</v>
      </c>
      <c r="V8" s="13" t="s">
        <v>61</v>
      </c>
      <c r="W8" s="13">
        <v>0.16600000000000001</v>
      </c>
      <c r="X8" s="13">
        <f t="shared" si="0"/>
        <v>0.16600000000000001</v>
      </c>
      <c r="Y8" s="13">
        <v>33.25</v>
      </c>
      <c r="Z8" s="13" t="s">
        <v>63</v>
      </c>
      <c r="AA8" s="13" t="s">
        <v>62</v>
      </c>
      <c r="AB8" s="13" t="s">
        <v>65</v>
      </c>
      <c r="AC8" s="13">
        <v>18</v>
      </c>
      <c r="AD8" s="15">
        <v>0.84799999999999998</v>
      </c>
      <c r="AE8" s="13">
        <v>0.2</v>
      </c>
      <c r="AF8" s="13">
        <v>0.2</v>
      </c>
      <c r="AG8" s="13">
        <v>0.25</v>
      </c>
      <c r="AH8" s="13">
        <v>0.2</v>
      </c>
      <c r="AI8" s="13" t="s">
        <v>88</v>
      </c>
    </row>
    <row r="9" spans="1:35" s="13" customFormat="1" x14ac:dyDescent="0.25">
      <c r="A9" s="13" t="s">
        <v>36</v>
      </c>
      <c r="B9" s="13" t="s">
        <v>85</v>
      </c>
      <c r="C9" s="23"/>
      <c r="D9" s="13">
        <v>3</v>
      </c>
      <c r="E9" s="13" t="s">
        <v>0</v>
      </c>
      <c r="F9" s="13">
        <v>5.2</v>
      </c>
      <c r="G9" s="14">
        <v>1.8</v>
      </c>
      <c r="H9" s="13">
        <v>60</v>
      </c>
      <c r="I9" s="13" t="s">
        <v>26</v>
      </c>
      <c r="J9" s="13">
        <v>3</v>
      </c>
      <c r="K9" s="14">
        <v>7.75</v>
      </c>
      <c r="L9" s="13" t="s">
        <v>29</v>
      </c>
      <c r="M9" s="13">
        <v>2</v>
      </c>
      <c r="N9" s="14">
        <v>5.6</v>
      </c>
      <c r="O9" s="20">
        <v>0.4</v>
      </c>
      <c r="P9" s="13" t="s">
        <v>2</v>
      </c>
      <c r="Q9" s="13">
        <v>1</v>
      </c>
      <c r="R9" s="14">
        <v>1.95</v>
      </c>
      <c r="S9" s="13" t="s">
        <v>3</v>
      </c>
      <c r="T9" s="13">
        <v>2</v>
      </c>
      <c r="U9" s="14">
        <v>0.65</v>
      </c>
      <c r="V9" s="13" t="s">
        <v>61</v>
      </c>
      <c r="W9" s="13">
        <v>0.16600000000000001</v>
      </c>
      <c r="X9" s="13">
        <f t="shared" si="0"/>
        <v>0.33200000000000002</v>
      </c>
      <c r="Y9" s="13">
        <v>33.25</v>
      </c>
      <c r="Z9" s="13" t="s">
        <v>63</v>
      </c>
      <c r="AA9" s="13" t="s">
        <v>62</v>
      </c>
      <c r="AB9" s="13" t="s">
        <v>65</v>
      </c>
      <c r="AC9" s="13">
        <v>18</v>
      </c>
      <c r="AD9" s="15">
        <v>0.84799999999999998</v>
      </c>
      <c r="AE9" s="13">
        <v>0.2</v>
      </c>
      <c r="AF9" s="13">
        <v>0.2</v>
      </c>
      <c r="AG9" s="13">
        <v>0.25</v>
      </c>
      <c r="AH9" s="13">
        <v>0.2</v>
      </c>
      <c r="AI9" s="13" t="s">
        <v>88</v>
      </c>
    </row>
    <row r="10" spans="1:35" s="13" customFormat="1" x14ac:dyDescent="0.25">
      <c r="A10" s="13" t="s">
        <v>36</v>
      </c>
      <c r="B10" s="13" t="s">
        <v>85</v>
      </c>
      <c r="C10" s="23"/>
      <c r="D10" s="13">
        <v>3</v>
      </c>
      <c r="E10" s="13" t="s">
        <v>0</v>
      </c>
      <c r="F10" s="13">
        <v>5.2</v>
      </c>
      <c r="G10" s="14">
        <v>1.8</v>
      </c>
      <c r="H10" s="13">
        <v>90</v>
      </c>
      <c r="I10" s="13" t="s">
        <v>27</v>
      </c>
      <c r="J10" s="13">
        <v>3</v>
      </c>
      <c r="K10" s="14">
        <v>10.5</v>
      </c>
      <c r="L10" s="13" t="s">
        <v>30</v>
      </c>
      <c r="M10" s="13">
        <v>2</v>
      </c>
      <c r="N10" s="14">
        <v>7.35</v>
      </c>
      <c r="O10" s="20">
        <v>0.6</v>
      </c>
      <c r="P10" s="13" t="s">
        <v>2</v>
      </c>
      <c r="Q10" s="13">
        <v>1</v>
      </c>
      <c r="R10" s="14">
        <v>1.95</v>
      </c>
      <c r="S10" s="13" t="s">
        <v>3</v>
      </c>
      <c r="T10" s="13">
        <v>2</v>
      </c>
      <c r="U10" s="14">
        <v>0.65</v>
      </c>
      <c r="V10" s="13" t="s">
        <v>61</v>
      </c>
      <c r="W10" s="13">
        <v>0.16600000000000001</v>
      </c>
      <c r="X10" s="13">
        <f t="shared" si="0"/>
        <v>0.49800000000000005</v>
      </c>
      <c r="Y10" s="13">
        <v>33.25</v>
      </c>
      <c r="Z10" s="13" t="s">
        <v>63</v>
      </c>
      <c r="AA10" s="13" t="s">
        <v>62</v>
      </c>
      <c r="AB10" s="13" t="s">
        <v>65</v>
      </c>
      <c r="AC10" s="13">
        <v>18</v>
      </c>
      <c r="AD10" s="15">
        <v>0.84799999999999998</v>
      </c>
      <c r="AE10" s="13">
        <v>0.2</v>
      </c>
      <c r="AF10" s="13">
        <v>0.2</v>
      </c>
      <c r="AG10" s="13">
        <v>0.25</v>
      </c>
      <c r="AH10" s="13">
        <v>0.2</v>
      </c>
      <c r="AI10" s="13" t="s">
        <v>88</v>
      </c>
    </row>
    <row r="11" spans="1:35" s="16" customFormat="1" x14ac:dyDescent="0.25">
      <c r="A11" s="16" t="s">
        <v>36</v>
      </c>
      <c r="B11" s="16" t="s">
        <v>85</v>
      </c>
      <c r="C11" s="24"/>
      <c r="D11" s="16">
        <v>3</v>
      </c>
      <c r="E11" s="16" t="s">
        <v>0</v>
      </c>
      <c r="F11" s="16">
        <v>5.2</v>
      </c>
      <c r="G11" s="17">
        <v>1.8</v>
      </c>
      <c r="H11" s="16">
        <v>30</v>
      </c>
      <c r="I11" s="16" t="s">
        <v>25</v>
      </c>
      <c r="J11" s="16">
        <v>3</v>
      </c>
      <c r="K11" s="17">
        <v>4.8</v>
      </c>
      <c r="L11" s="16" t="s">
        <v>28</v>
      </c>
      <c r="M11" s="16">
        <v>2</v>
      </c>
      <c r="N11" s="17">
        <v>3.9</v>
      </c>
      <c r="O11" s="21">
        <v>0.2</v>
      </c>
      <c r="P11" s="16" t="s">
        <v>2</v>
      </c>
      <c r="Q11" s="16">
        <v>1</v>
      </c>
      <c r="R11" s="17">
        <v>1.95</v>
      </c>
      <c r="S11" s="16" t="s">
        <v>3</v>
      </c>
      <c r="T11" s="16">
        <v>2</v>
      </c>
      <c r="U11" s="17">
        <v>0.65</v>
      </c>
      <c r="V11" s="16" t="s">
        <v>7</v>
      </c>
      <c r="W11" s="16">
        <v>0.16600000000000001</v>
      </c>
      <c r="X11" s="16">
        <f t="shared" si="0"/>
        <v>0.16600000000000001</v>
      </c>
      <c r="Y11" s="16">
        <v>33.25</v>
      </c>
      <c r="Z11" s="16" t="s">
        <v>64</v>
      </c>
      <c r="AA11" s="16" t="s">
        <v>62</v>
      </c>
      <c r="AB11" s="16" t="s">
        <v>66</v>
      </c>
      <c r="AC11" s="16">
        <v>18</v>
      </c>
      <c r="AD11" s="18">
        <v>0.85299999999999998</v>
      </c>
      <c r="AE11" s="16">
        <v>0.2</v>
      </c>
      <c r="AF11" s="16">
        <v>0.2</v>
      </c>
      <c r="AG11" s="16">
        <v>0.25</v>
      </c>
      <c r="AH11" s="16">
        <v>0.2</v>
      </c>
      <c r="AI11" s="13" t="s">
        <v>88</v>
      </c>
    </row>
    <row r="12" spans="1:35" s="16" customFormat="1" x14ac:dyDescent="0.25">
      <c r="A12" s="16" t="s">
        <v>36</v>
      </c>
      <c r="B12" s="16" t="s">
        <v>85</v>
      </c>
      <c r="C12" s="24"/>
      <c r="D12" s="16">
        <v>3</v>
      </c>
      <c r="E12" s="16" t="s">
        <v>0</v>
      </c>
      <c r="F12" s="16">
        <v>5.2</v>
      </c>
      <c r="G12" s="17">
        <v>1.8</v>
      </c>
      <c r="H12" s="16">
        <v>60</v>
      </c>
      <c r="I12" s="16" t="s">
        <v>26</v>
      </c>
      <c r="J12" s="16">
        <v>3</v>
      </c>
      <c r="K12" s="17">
        <v>7.75</v>
      </c>
      <c r="L12" s="16" t="s">
        <v>29</v>
      </c>
      <c r="M12" s="16">
        <v>2</v>
      </c>
      <c r="N12" s="17">
        <v>5.6</v>
      </c>
      <c r="O12" s="21">
        <v>0.4</v>
      </c>
      <c r="P12" s="16" t="s">
        <v>2</v>
      </c>
      <c r="Q12" s="16">
        <v>1</v>
      </c>
      <c r="R12" s="17">
        <v>1.95</v>
      </c>
      <c r="S12" s="16" t="s">
        <v>3</v>
      </c>
      <c r="T12" s="16">
        <v>2</v>
      </c>
      <c r="U12" s="17">
        <v>0.65</v>
      </c>
      <c r="V12" s="16" t="s">
        <v>7</v>
      </c>
      <c r="W12" s="16">
        <v>0.16600000000000001</v>
      </c>
      <c r="X12" s="16">
        <f t="shared" si="0"/>
        <v>0.33200000000000002</v>
      </c>
      <c r="Y12" s="16">
        <v>33.25</v>
      </c>
      <c r="Z12" s="16" t="s">
        <v>64</v>
      </c>
      <c r="AA12" s="16" t="s">
        <v>62</v>
      </c>
      <c r="AB12" s="16" t="s">
        <v>66</v>
      </c>
      <c r="AC12" s="16">
        <v>18</v>
      </c>
      <c r="AD12" s="18">
        <v>0.85299999999999998</v>
      </c>
      <c r="AE12" s="16">
        <v>0.2</v>
      </c>
      <c r="AF12" s="16">
        <v>0.2</v>
      </c>
      <c r="AG12" s="16">
        <v>0.25</v>
      </c>
      <c r="AH12" s="16">
        <v>0.2</v>
      </c>
      <c r="AI12" s="13" t="s">
        <v>88</v>
      </c>
    </row>
    <row r="13" spans="1:35" s="16" customFormat="1" x14ac:dyDescent="0.25">
      <c r="A13" s="16" t="s">
        <v>36</v>
      </c>
      <c r="B13" s="16" t="s">
        <v>85</v>
      </c>
      <c r="C13" s="24"/>
      <c r="D13" s="16">
        <v>3</v>
      </c>
      <c r="E13" s="16" t="s">
        <v>0</v>
      </c>
      <c r="F13" s="16">
        <v>5.2</v>
      </c>
      <c r="G13" s="17">
        <v>1.8</v>
      </c>
      <c r="H13" s="16">
        <v>90</v>
      </c>
      <c r="I13" s="16" t="s">
        <v>27</v>
      </c>
      <c r="J13" s="16">
        <v>3</v>
      </c>
      <c r="K13" s="17">
        <v>10.5</v>
      </c>
      <c r="L13" s="16" t="s">
        <v>30</v>
      </c>
      <c r="M13" s="16">
        <v>2</v>
      </c>
      <c r="N13" s="17">
        <v>7.35</v>
      </c>
      <c r="O13" s="21">
        <v>0.6</v>
      </c>
      <c r="P13" s="16" t="s">
        <v>2</v>
      </c>
      <c r="Q13" s="16">
        <v>1</v>
      </c>
      <c r="R13" s="17">
        <v>1.95</v>
      </c>
      <c r="S13" s="16" t="s">
        <v>3</v>
      </c>
      <c r="T13" s="16">
        <v>2</v>
      </c>
      <c r="U13" s="17">
        <v>0.65</v>
      </c>
      <c r="V13" s="16" t="s">
        <v>7</v>
      </c>
      <c r="W13" s="16">
        <v>0.16600000000000001</v>
      </c>
      <c r="X13" s="16">
        <f t="shared" si="0"/>
        <v>0.49800000000000005</v>
      </c>
      <c r="Y13" s="16">
        <v>33.25</v>
      </c>
      <c r="Z13" s="16" t="s">
        <v>64</v>
      </c>
      <c r="AA13" s="16" t="s">
        <v>62</v>
      </c>
      <c r="AB13" s="16" t="s">
        <v>66</v>
      </c>
      <c r="AC13" s="16">
        <v>18</v>
      </c>
      <c r="AD13" s="18">
        <v>0.85299999999999998</v>
      </c>
      <c r="AE13" s="16">
        <v>0.2</v>
      </c>
      <c r="AF13" s="16">
        <v>0.2</v>
      </c>
      <c r="AG13" s="16">
        <v>0.25</v>
      </c>
      <c r="AH13" s="16">
        <v>0.2</v>
      </c>
      <c r="AI13" s="13" t="s">
        <v>88</v>
      </c>
    </row>
    <row r="14" spans="1:35" s="13" customFormat="1" x14ac:dyDescent="0.25">
      <c r="A14" s="13" t="s">
        <v>36</v>
      </c>
      <c r="B14" s="13" t="s">
        <v>85</v>
      </c>
      <c r="C14" s="23"/>
      <c r="D14" s="13">
        <v>5</v>
      </c>
      <c r="E14" s="13" t="s">
        <v>1</v>
      </c>
      <c r="F14" s="13">
        <v>5.2</v>
      </c>
      <c r="G14" s="14">
        <v>3.5</v>
      </c>
      <c r="H14" s="13">
        <v>30</v>
      </c>
      <c r="I14" s="13" t="s">
        <v>25</v>
      </c>
      <c r="J14" s="13">
        <v>3</v>
      </c>
      <c r="K14" s="14">
        <v>4.8</v>
      </c>
      <c r="L14" s="13" t="s">
        <v>28</v>
      </c>
      <c r="M14" s="13">
        <v>2</v>
      </c>
      <c r="N14" s="14">
        <v>3.9</v>
      </c>
      <c r="O14" s="20">
        <v>0.2</v>
      </c>
      <c r="P14" s="13" t="s">
        <v>2</v>
      </c>
      <c r="Q14" s="13">
        <v>1</v>
      </c>
      <c r="R14" s="14">
        <v>1.95</v>
      </c>
      <c r="S14" s="13" t="s">
        <v>3</v>
      </c>
      <c r="T14" s="13">
        <v>2</v>
      </c>
      <c r="U14" s="14">
        <v>0.65</v>
      </c>
      <c r="V14" s="13" t="s">
        <v>52</v>
      </c>
      <c r="W14" s="13">
        <v>0.16600000000000001</v>
      </c>
      <c r="X14" s="13">
        <f t="shared" si="0"/>
        <v>0.16600000000000001</v>
      </c>
      <c r="Y14" s="13">
        <v>33.25</v>
      </c>
      <c r="Z14" s="13" t="s">
        <v>53</v>
      </c>
      <c r="AA14" s="13" t="s">
        <v>54</v>
      </c>
      <c r="AB14" s="13" t="s">
        <v>58</v>
      </c>
      <c r="AC14" s="13">
        <v>17</v>
      </c>
      <c r="AD14" s="15">
        <v>0.57199999999999995</v>
      </c>
      <c r="AE14" s="13">
        <v>0.2</v>
      </c>
      <c r="AF14" s="13">
        <v>0.2</v>
      </c>
      <c r="AG14" s="13">
        <v>0.25</v>
      </c>
      <c r="AH14" s="13">
        <v>0.2</v>
      </c>
      <c r="AI14" s="13" t="s">
        <v>88</v>
      </c>
    </row>
    <row r="15" spans="1:35" s="13" customFormat="1" x14ac:dyDescent="0.25">
      <c r="A15" s="13" t="s">
        <v>36</v>
      </c>
      <c r="B15" s="13" t="s">
        <v>85</v>
      </c>
      <c r="C15" s="23"/>
      <c r="D15" s="13">
        <v>5</v>
      </c>
      <c r="E15" s="13" t="s">
        <v>1</v>
      </c>
      <c r="F15" s="13">
        <v>5.2</v>
      </c>
      <c r="G15" s="14">
        <v>3.5</v>
      </c>
      <c r="H15" s="13">
        <v>60</v>
      </c>
      <c r="I15" s="13" t="s">
        <v>26</v>
      </c>
      <c r="J15" s="13">
        <v>3</v>
      </c>
      <c r="K15" s="14">
        <v>7.75</v>
      </c>
      <c r="L15" s="13" t="s">
        <v>29</v>
      </c>
      <c r="M15" s="13">
        <v>2</v>
      </c>
      <c r="N15" s="14">
        <v>5.6</v>
      </c>
      <c r="O15" s="20">
        <v>0.4</v>
      </c>
      <c r="P15" s="13" t="s">
        <v>2</v>
      </c>
      <c r="Q15" s="13">
        <v>1</v>
      </c>
      <c r="R15" s="14">
        <v>1.95</v>
      </c>
      <c r="S15" s="13" t="s">
        <v>3</v>
      </c>
      <c r="T15" s="13">
        <v>2</v>
      </c>
      <c r="U15" s="14">
        <v>0.65</v>
      </c>
      <c r="V15" s="13" t="s">
        <v>52</v>
      </c>
      <c r="W15" s="13">
        <v>0.16600000000000001</v>
      </c>
      <c r="X15" s="13">
        <f t="shared" si="0"/>
        <v>0.33200000000000002</v>
      </c>
      <c r="Y15" s="13">
        <v>33.25</v>
      </c>
      <c r="Z15" s="13" t="s">
        <v>53</v>
      </c>
      <c r="AA15" s="13" t="s">
        <v>54</v>
      </c>
      <c r="AB15" s="13" t="s">
        <v>58</v>
      </c>
      <c r="AC15" s="13">
        <v>17</v>
      </c>
      <c r="AD15" s="15">
        <v>0.57199999999999995</v>
      </c>
      <c r="AE15" s="13">
        <v>0.2</v>
      </c>
      <c r="AF15" s="13">
        <v>0.2</v>
      </c>
      <c r="AG15" s="13">
        <v>0.25</v>
      </c>
      <c r="AH15" s="13">
        <v>0.2</v>
      </c>
      <c r="AI15" s="13" t="s">
        <v>88</v>
      </c>
    </row>
    <row r="16" spans="1:35" s="13" customFormat="1" x14ac:dyDescent="0.25">
      <c r="A16" s="13" t="s">
        <v>36</v>
      </c>
      <c r="B16" s="13" t="s">
        <v>85</v>
      </c>
      <c r="C16" s="23"/>
      <c r="D16" s="13">
        <v>5</v>
      </c>
      <c r="E16" s="13" t="s">
        <v>1</v>
      </c>
      <c r="F16" s="13">
        <v>5.2</v>
      </c>
      <c r="G16" s="14">
        <v>3.5</v>
      </c>
      <c r="H16" s="13">
        <v>90</v>
      </c>
      <c r="I16" s="13" t="s">
        <v>27</v>
      </c>
      <c r="J16" s="13">
        <v>3</v>
      </c>
      <c r="K16" s="14">
        <v>10.5</v>
      </c>
      <c r="L16" s="13" t="s">
        <v>30</v>
      </c>
      <c r="M16" s="13">
        <v>2</v>
      </c>
      <c r="N16" s="14">
        <v>7.35</v>
      </c>
      <c r="O16" s="20">
        <v>0.6</v>
      </c>
      <c r="P16" s="13" t="s">
        <v>2</v>
      </c>
      <c r="Q16" s="13">
        <v>1</v>
      </c>
      <c r="R16" s="14">
        <v>1.95</v>
      </c>
      <c r="S16" s="13" t="s">
        <v>3</v>
      </c>
      <c r="T16" s="13">
        <v>2</v>
      </c>
      <c r="U16" s="14">
        <v>0.65</v>
      </c>
      <c r="V16" s="13" t="s">
        <v>52</v>
      </c>
      <c r="W16" s="13">
        <v>0.16600000000000001</v>
      </c>
      <c r="X16" s="13">
        <f t="shared" si="0"/>
        <v>0.49800000000000005</v>
      </c>
      <c r="Y16" s="13">
        <v>33.25</v>
      </c>
      <c r="Z16" s="13" t="s">
        <v>53</v>
      </c>
      <c r="AA16" s="13" t="s">
        <v>54</v>
      </c>
      <c r="AB16" s="13" t="s">
        <v>58</v>
      </c>
      <c r="AC16" s="13">
        <v>17</v>
      </c>
      <c r="AD16" s="15">
        <v>0.57199999999999995</v>
      </c>
      <c r="AE16" s="13">
        <v>0.2</v>
      </c>
      <c r="AF16" s="13">
        <v>0.2</v>
      </c>
      <c r="AG16" s="13">
        <v>0.25</v>
      </c>
      <c r="AH16" s="13">
        <v>0.2</v>
      </c>
      <c r="AI16" s="13" t="s">
        <v>88</v>
      </c>
    </row>
    <row r="17" spans="1:35" s="16" customFormat="1" x14ac:dyDescent="0.25">
      <c r="A17" s="16" t="s">
        <v>36</v>
      </c>
      <c r="B17" s="16" t="s">
        <v>85</v>
      </c>
      <c r="C17" s="24"/>
      <c r="D17" s="16">
        <v>5</v>
      </c>
      <c r="E17" s="16" t="s">
        <v>1</v>
      </c>
      <c r="F17" s="16">
        <v>5.2</v>
      </c>
      <c r="G17" s="17">
        <v>3.5</v>
      </c>
      <c r="H17" s="16">
        <v>30</v>
      </c>
      <c r="I17" s="16" t="s">
        <v>25</v>
      </c>
      <c r="J17" s="16">
        <v>3</v>
      </c>
      <c r="K17" s="17">
        <v>4.8</v>
      </c>
      <c r="L17" s="16" t="s">
        <v>28</v>
      </c>
      <c r="M17" s="16">
        <v>2</v>
      </c>
      <c r="N17" s="17">
        <v>3.9</v>
      </c>
      <c r="O17" s="21">
        <v>0.2</v>
      </c>
      <c r="P17" s="16" t="s">
        <v>2</v>
      </c>
      <c r="Q17" s="16">
        <v>1</v>
      </c>
      <c r="R17" s="17">
        <v>1.95</v>
      </c>
      <c r="S17" s="16" t="s">
        <v>3</v>
      </c>
      <c r="T17" s="16">
        <v>2</v>
      </c>
      <c r="U17" s="17">
        <v>0.65</v>
      </c>
      <c r="V17" s="16" t="s">
        <v>6</v>
      </c>
      <c r="W17" s="16">
        <v>0.16600000000000001</v>
      </c>
      <c r="X17" s="16">
        <f t="shared" si="0"/>
        <v>0.16600000000000001</v>
      </c>
      <c r="Y17" s="16">
        <v>33.25</v>
      </c>
      <c r="Z17" s="16" t="s">
        <v>59</v>
      </c>
      <c r="AA17" s="16" t="s">
        <v>54</v>
      </c>
      <c r="AB17" s="16" t="s">
        <v>60</v>
      </c>
      <c r="AC17" s="16">
        <v>17</v>
      </c>
      <c r="AD17" s="18">
        <v>0.60399999999999998</v>
      </c>
      <c r="AE17" s="16">
        <v>0.2</v>
      </c>
      <c r="AF17" s="16">
        <v>0.2</v>
      </c>
      <c r="AG17" s="16">
        <v>0.25</v>
      </c>
      <c r="AH17" s="16">
        <v>0.2</v>
      </c>
      <c r="AI17" s="13" t="s">
        <v>88</v>
      </c>
    </row>
    <row r="18" spans="1:35" s="16" customFormat="1" x14ac:dyDescent="0.25">
      <c r="A18" s="16" t="s">
        <v>36</v>
      </c>
      <c r="B18" s="16" t="s">
        <v>85</v>
      </c>
      <c r="C18" s="24"/>
      <c r="D18" s="16">
        <v>5</v>
      </c>
      <c r="E18" s="16" t="s">
        <v>1</v>
      </c>
      <c r="F18" s="16">
        <v>5.2</v>
      </c>
      <c r="G18" s="17">
        <v>3.5</v>
      </c>
      <c r="H18" s="16">
        <v>60</v>
      </c>
      <c r="I18" s="16" t="s">
        <v>26</v>
      </c>
      <c r="J18" s="16">
        <v>3</v>
      </c>
      <c r="K18" s="17">
        <v>7.75</v>
      </c>
      <c r="L18" s="16" t="s">
        <v>29</v>
      </c>
      <c r="M18" s="16">
        <v>2</v>
      </c>
      <c r="N18" s="17">
        <v>5.6</v>
      </c>
      <c r="O18" s="21">
        <v>0.4</v>
      </c>
      <c r="P18" s="16" t="s">
        <v>2</v>
      </c>
      <c r="Q18" s="16">
        <v>1</v>
      </c>
      <c r="R18" s="17">
        <v>1.95</v>
      </c>
      <c r="S18" s="16" t="s">
        <v>3</v>
      </c>
      <c r="T18" s="16">
        <v>2</v>
      </c>
      <c r="U18" s="17">
        <v>0.65</v>
      </c>
      <c r="V18" s="16" t="s">
        <v>6</v>
      </c>
      <c r="W18" s="16">
        <v>0.16600000000000001</v>
      </c>
      <c r="X18" s="16">
        <f t="shared" si="0"/>
        <v>0.33200000000000002</v>
      </c>
      <c r="Y18" s="16">
        <v>33.25</v>
      </c>
      <c r="Z18" s="16" t="s">
        <v>59</v>
      </c>
      <c r="AA18" s="16" t="s">
        <v>54</v>
      </c>
      <c r="AB18" s="16" t="s">
        <v>60</v>
      </c>
      <c r="AC18" s="16">
        <v>17</v>
      </c>
      <c r="AD18" s="18">
        <v>0.60399999999999998</v>
      </c>
      <c r="AE18" s="16">
        <v>0.2</v>
      </c>
      <c r="AF18" s="16">
        <v>0.2</v>
      </c>
      <c r="AG18" s="16">
        <v>0.25</v>
      </c>
      <c r="AH18" s="16">
        <v>0.2</v>
      </c>
      <c r="AI18" s="13" t="s">
        <v>88</v>
      </c>
    </row>
    <row r="19" spans="1:35" s="16" customFormat="1" x14ac:dyDescent="0.25">
      <c r="A19" s="16" t="s">
        <v>36</v>
      </c>
      <c r="B19" s="16" t="s">
        <v>85</v>
      </c>
      <c r="C19" s="24"/>
      <c r="D19" s="16">
        <v>5</v>
      </c>
      <c r="E19" s="16" t="s">
        <v>1</v>
      </c>
      <c r="F19" s="16">
        <v>5.2</v>
      </c>
      <c r="G19" s="17">
        <v>3.5</v>
      </c>
      <c r="H19" s="16">
        <v>90</v>
      </c>
      <c r="I19" s="16" t="s">
        <v>27</v>
      </c>
      <c r="J19" s="16">
        <v>3</v>
      </c>
      <c r="K19" s="17">
        <v>10.5</v>
      </c>
      <c r="L19" s="16" t="s">
        <v>30</v>
      </c>
      <c r="M19" s="16">
        <v>2</v>
      </c>
      <c r="N19" s="17">
        <v>7.35</v>
      </c>
      <c r="O19" s="21">
        <v>0.6</v>
      </c>
      <c r="P19" s="16" t="s">
        <v>2</v>
      </c>
      <c r="Q19" s="16">
        <v>1</v>
      </c>
      <c r="R19" s="17">
        <v>1.95</v>
      </c>
      <c r="S19" s="16" t="s">
        <v>3</v>
      </c>
      <c r="T19" s="16">
        <v>2</v>
      </c>
      <c r="U19" s="17">
        <v>0.65</v>
      </c>
      <c r="V19" s="16" t="s">
        <v>6</v>
      </c>
      <c r="W19" s="16">
        <v>0.16600000000000001</v>
      </c>
      <c r="X19" s="16">
        <f t="shared" si="0"/>
        <v>0.49800000000000005</v>
      </c>
      <c r="Y19" s="16">
        <v>33.25</v>
      </c>
      <c r="Z19" s="16" t="s">
        <v>59</v>
      </c>
      <c r="AA19" s="16" t="s">
        <v>54</v>
      </c>
      <c r="AB19" s="16" t="s">
        <v>60</v>
      </c>
      <c r="AC19" s="16">
        <v>17</v>
      </c>
      <c r="AD19" s="18">
        <v>0.60399999999999998</v>
      </c>
      <c r="AE19" s="16">
        <v>0.2</v>
      </c>
      <c r="AF19" s="16">
        <v>0.2</v>
      </c>
      <c r="AG19" s="16">
        <v>0.25</v>
      </c>
      <c r="AH19" s="16">
        <v>0.2</v>
      </c>
      <c r="AI19" s="13" t="s">
        <v>88</v>
      </c>
    </row>
    <row r="20" spans="1:35" s="13" customFormat="1" x14ac:dyDescent="0.25">
      <c r="A20" s="13" t="s">
        <v>36</v>
      </c>
      <c r="B20" s="13" t="s">
        <v>85</v>
      </c>
      <c r="C20" s="23"/>
      <c r="D20" s="13">
        <v>5</v>
      </c>
      <c r="E20" s="13" t="s">
        <v>1</v>
      </c>
      <c r="F20" s="13">
        <v>5.2</v>
      </c>
      <c r="G20" s="14">
        <v>3.5</v>
      </c>
      <c r="H20" s="13">
        <v>30</v>
      </c>
      <c r="I20" s="13" t="s">
        <v>25</v>
      </c>
      <c r="J20" s="13">
        <v>3</v>
      </c>
      <c r="K20" s="14">
        <v>4.8</v>
      </c>
      <c r="L20" s="13" t="s">
        <v>28</v>
      </c>
      <c r="M20" s="13">
        <v>2</v>
      </c>
      <c r="N20" s="14">
        <v>3.9</v>
      </c>
      <c r="O20" s="20">
        <v>0.2</v>
      </c>
      <c r="P20" s="13" t="s">
        <v>2</v>
      </c>
      <c r="Q20" s="13">
        <v>1</v>
      </c>
      <c r="R20" s="14">
        <v>1.95</v>
      </c>
      <c r="S20" s="13" t="s">
        <v>3</v>
      </c>
      <c r="T20" s="13">
        <v>2</v>
      </c>
      <c r="U20" s="14">
        <v>0.65</v>
      </c>
      <c r="V20" s="13" t="s">
        <v>61</v>
      </c>
      <c r="W20" s="13">
        <v>0.16600000000000001</v>
      </c>
      <c r="X20" s="13">
        <f t="shared" si="0"/>
        <v>0.16600000000000001</v>
      </c>
      <c r="Y20" s="13">
        <v>33.25</v>
      </c>
      <c r="Z20" s="13" t="s">
        <v>63</v>
      </c>
      <c r="AA20" s="13" t="s">
        <v>62</v>
      </c>
      <c r="AB20" s="13" t="s">
        <v>65</v>
      </c>
      <c r="AC20" s="13">
        <v>18</v>
      </c>
      <c r="AD20" s="15">
        <v>0.84799999999999998</v>
      </c>
      <c r="AE20" s="13">
        <v>0.2</v>
      </c>
      <c r="AF20" s="13">
        <v>0.2</v>
      </c>
      <c r="AG20" s="13">
        <v>0.25</v>
      </c>
      <c r="AH20" s="13">
        <v>0.2</v>
      </c>
      <c r="AI20" s="13" t="s">
        <v>88</v>
      </c>
    </row>
    <row r="21" spans="1:35" s="13" customFormat="1" x14ac:dyDescent="0.25">
      <c r="A21" s="13" t="s">
        <v>36</v>
      </c>
      <c r="B21" s="13" t="s">
        <v>85</v>
      </c>
      <c r="C21" s="23"/>
      <c r="D21" s="13">
        <v>5</v>
      </c>
      <c r="E21" s="13" t="s">
        <v>1</v>
      </c>
      <c r="F21" s="13">
        <v>5.2</v>
      </c>
      <c r="G21" s="14">
        <v>3.5</v>
      </c>
      <c r="H21" s="13">
        <v>60</v>
      </c>
      <c r="I21" s="13" t="s">
        <v>26</v>
      </c>
      <c r="J21" s="13">
        <v>3</v>
      </c>
      <c r="K21" s="14">
        <v>7.75</v>
      </c>
      <c r="L21" s="13" t="s">
        <v>29</v>
      </c>
      <c r="M21" s="13">
        <v>2</v>
      </c>
      <c r="N21" s="14">
        <v>5.6</v>
      </c>
      <c r="O21" s="20">
        <v>0.4</v>
      </c>
      <c r="P21" s="13" t="s">
        <v>2</v>
      </c>
      <c r="Q21" s="13">
        <v>1</v>
      </c>
      <c r="R21" s="14">
        <v>1.95</v>
      </c>
      <c r="S21" s="13" t="s">
        <v>3</v>
      </c>
      <c r="T21" s="13">
        <v>2</v>
      </c>
      <c r="U21" s="14">
        <v>0.65</v>
      </c>
      <c r="V21" s="13" t="s">
        <v>61</v>
      </c>
      <c r="W21" s="13">
        <v>0.16600000000000001</v>
      </c>
      <c r="X21" s="13">
        <f t="shared" si="0"/>
        <v>0.33200000000000002</v>
      </c>
      <c r="Y21" s="13">
        <v>33.25</v>
      </c>
      <c r="Z21" s="13" t="s">
        <v>63</v>
      </c>
      <c r="AA21" s="13" t="s">
        <v>62</v>
      </c>
      <c r="AB21" s="13" t="s">
        <v>65</v>
      </c>
      <c r="AC21" s="13">
        <v>18</v>
      </c>
      <c r="AD21" s="15">
        <v>0.84799999999999998</v>
      </c>
      <c r="AE21" s="13">
        <v>0.2</v>
      </c>
      <c r="AF21" s="13">
        <v>0.2</v>
      </c>
      <c r="AG21" s="13">
        <v>0.25</v>
      </c>
      <c r="AH21" s="13">
        <v>0.2</v>
      </c>
      <c r="AI21" s="13" t="s">
        <v>88</v>
      </c>
    </row>
    <row r="22" spans="1:35" s="13" customFormat="1" x14ac:dyDescent="0.25">
      <c r="A22" s="13" t="s">
        <v>36</v>
      </c>
      <c r="B22" s="13" t="s">
        <v>85</v>
      </c>
      <c r="C22" s="23"/>
      <c r="D22" s="13">
        <v>5</v>
      </c>
      <c r="E22" s="13" t="s">
        <v>1</v>
      </c>
      <c r="F22" s="13">
        <v>5.2</v>
      </c>
      <c r="G22" s="14">
        <v>3.5</v>
      </c>
      <c r="H22" s="13">
        <v>90</v>
      </c>
      <c r="I22" s="13" t="s">
        <v>27</v>
      </c>
      <c r="J22" s="13">
        <v>3</v>
      </c>
      <c r="K22" s="14">
        <v>10.5</v>
      </c>
      <c r="L22" s="13" t="s">
        <v>30</v>
      </c>
      <c r="M22" s="13">
        <v>2</v>
      </c>
      <c r="N22" s="14">
        <v>7.35</v>
      </c>
      <c r="O22" s="20">
        <v>0.6</v>
      </c>
      <c r="P22" s="13" t="s">
        <v>2</v>
      </c>
      <c r="Q22" s="13">
        <v>1</v>
      </c>
      <c r="R22" s="14">
        <v>1.95</v>
      </c>
      <c r="S22" s="13" t="s">
        <v>3</v>
      </c>
      <c r="T22" s="13">
        <v>2</v>
      </c>
      <c r="U22" s="14">
        <v>0.65</v>
      </c>
      <c r="V22" s="13" t="s">
        <v>61</v>
      </c>
      <c r="W22" s="13">
        <v>0.16600000000000001</v>
      </c>
      <c r="X22" s="13">
        <f t="shared" si="0"/>
        <v>0.49800000000000005</v>
      </c>
      <c r="Y22" s="13">
        <v>33.25</v>
      </c>
      <c r="Z22" s="13" t="s">
        <v>63</v>
      </c>
      <c r="AA22" s="13" t="s">
        <v>62</v>
      </c>
      <c r="AB22" s="13" t="s">
        <v>65</v>
      </c>
      <c r="AC22" s="13">
        <v>18</v>
      </c>
      <c r="AD22" s="15">
        <v>0.84799999999999998</v>
      </c>
      <c r="AE22" s="13">
        <v>0.2</v>
      </c>
      <c r="AF22" s="13">
        <v>0.2</v>
      </c>
      <c r="AG22" s="13">
        <v>0.25</v>
      </c>
      <c r="AH22" s="13">
        <v>0.2</v>
      </c>
      <c r="AI22" s="13" t="s">
        <v>88</v>
      </c>
    </row>
    <row r="23" spans="1:35" s="16" customFormat="1" x14ac:dyDescent="0.25">
      <c r="A23" s="16" t="s">
        <v>36</v>
      </c>
      <c r="B23" s="16" t="s">
        <v>85</v>
      </c>
      <c r="C23" s="24"/>
      <c r="D23" s="16">
        <v>5</v>
      </c>
      <c r="E23" s="16" t="s">
        <v>1</v>
      </c>
      <c r="F23" s="16">
        <v>5.2</v>
      </c>
      <c r="G23" s="17">
        <v>3.5</v>
      </c>
      <c r="H23" s="16">
        <v>30</v>
      </c>
      <c r="I23" s="16" t="s">
        <v>25</v>
      </c>
      <c r="J23" s="16">
        <v>3</v>
      </c>
      <c r="K23" s="17">
        <v>4.8</v>
      </c>
      <c r="L23" s="16" t="s">
        <v>28</v>
      </c>
      <c r="M23" s="16">
        <v>2</v>
      </c>
      <c r="N23" s="17">
        <v>3.9</v>
      </c>
      <c r="O23" s="21">
        <v>0.2</v>
      </c>
      <c r="P23" s="16" t="s">
        <v>2</v>
      </c>
      <c r="Q23" s="16">
        <v>1</v>
      </c>
      <c r="R23" s="17">
        <v>1.95</v>
      </c>
      <c r="S23" s="16" t="s">
        <v>3</v>
      </c>
      <c r="T23" s="16">
        <v>2</v>
      </c>
      <c r="U23" s="17">
        <v>0.65</v>
      </c>
      <c r="V23" s="16" t="s">
        <v>7</v>
      </c>
      <c r="W23" s="16">
        <v>0.16600000000000001</v>
      </c>
      <c r="X23" s="16">
        <f t="shared" si="0"/>
        <v>0.16600000000000001</v>
      </c>
      <c r="Y23" s="16">
        <v>33.25</v>
      </c>
      <c r="Z23" s="16" t="s">
        <v>64</v>
      </c>
      <c r="AA23" s="16" t="s">
        <v>62</v>
      </c>
      <c r="AB23" s="16" t="s">
        <v>66</v>
      </c>
      <c r="AC23" s="16">
        <v>18</v>
      </c>
      <c r="AD23" s="18">
        <v>0.85299999999999998</v>
      </c>
      <c r="AE23" s="16">
        <v>0.2</v>
      </c>
      <c r="AF23" s="16">
        <v>0.2</v>
      </c>
      <c r="AG23" s="16">
        <v>0.25</v>
      </c>
      <c r="AH23" s="16">
        <v>0.2</v>
      </c>
      <c r="AI23" s="13" t="s">
        <v>88</v>
      </c>
    </row>
    <row r="24" spans="1:35" s="16" customFormat="1" x14ac:dyDescent="0.25">
      <c r="A24" s="16" t="s">
        <v>36</v>
      </c>
      <c r="B24" s="16" t="s">
        <v>85</v>
      </c>
      <c r="C24" s="24"/>
      <c r="D24" s="16">
        <v>5</v>
      </c>
      <c r="E24" s="16" t="s">
        <v>1</v>
      </c>
      <c r="F24" s="16">
        <v>5.2</v>
      </c>
      <c r="G24" s="17">
        <v>3.5</v>
      </c>
      <c r="H24" s="16">
        <v>60</v>
      </c>
      <c r="I24" s="16" t="s">
        <v>26</v>
      </c>
      <c r="J24" s="16">
        <v>3</v>
      </c>
      <c r="K24" s="17">
        <v>7.75</v>
      </c>
      <c r="L24" s="16" t="s">
        <v>29</v>
      </c>
      <c r="M24" s="16">
        <v>2</v>
      </c>
      <c r="N24" s="17">
        <v>5.6</v>
      </c>
      <c r="O24" s="21">
        <v>0.4</v>
      </c>
      <c r="P24" s="16" t="s">
        <v>2</v>
      </c>
      <c r="Q24" s="16">
        <v>1</v>
      </c>
      <c r="R24" s="17">
        <v>1.95</v>
      </c>
      <c r="S24" s="16" t="s">
        <v>3</v>
      </c>
      <c r="T24" s="16">
        <v>2</v>
      </c>
      <c r="U24" s="17">
        <v>0.65</v>
      </c>
      <c r="V24" s="16" t="s">
        <v>7</v>
      </c>
      <c r="W24" s="16">
        <v>0.16600000000000001</v>
      </c>
      <c r="X24" s="16">
        <f t="shared" si="0"/>
        <v>0.33200000000000002</v>
      </c>
      <c r="Y24" s="16">
        <v>33.25</v>
      </c>
      <c r="Z24" s="16" t="s">
        <v>64</v>
      </c>
      <c r="AA24" s="16" t="s">
        <v>62</v>
      </c>
      <c r="AB24" s="16" t="s">
        <v>66</v>
      </c>
      <c r="AC24" s="16">
        <v>18</v>
      </c>
      <c r="AD24" s="18">
        <v>0.85299999999999998</v>
      </c>
      <c r="AE24" s="16">
        <v>0.2</v>
      </c>
      <c r="AF24" s="16">
        <v>0.2</v>
      </c>
      <c r="AG24" s="16">
        <v>0.25</v>
      </c>
      <c r="AH24" s="16">
        <v>0.2</v>
      </c>
      <c r="AI24" s="13" t="s">
        <v>88</v>
      </c>
    </row>
    <row r="25" spans="1:35" s="16" customFormat="1" x14ac:dyDescent="0.25">
      <c r="A25" s="16" t="s">
        <v>36</v>
      </c>
      <c r="B25" s="16" t="s">
        <v>85</v>
      </c>
      <c r="C25" s="24"/>
      <c r="D25" s="16">
        <v>5</v>
      </c>
      <c r="E25" s="16" t="s">
        <v>1</v>
      </c>
      <c r="F25" s="16">
        <v>5.2</v>
      </c>
      <c r="G25" s="17">
        <v>3.5</v>
      </c>
      <c r="H25" s="16">
        <v>90</v>
      </c>
      <c r="I25" s="16" t="s">
        <v>27</v>
      </c>
      <c r="J25" s="16">
        <v>3</v>
      </c>
      <c r="K25" s="17">
        <v>10.5</v>
      </c>
      <c r="L25" s="16" t="s">
        <v>30</v>
      </c>
      <c r="M25" s="16">
        <v>2</v>
      </c>
      <c r="N25" s="17">
        <v>7.35</v>
      </c>
      <c r="O25" s="21">
        <v>0.6</v>
      </c>
      <c r="P25" s="16" t="s">
        <v>2</v>
      </c>
      <c r="Q25" s="16">
        <v>1</v>
      </c>
      <c r="R25" s="17">
        <v>1.95</v>
      </c>
      <c r="S25" s="16" t="s">
        <v>3</v>
      </c>
      <c r="T25" s="16">
        <v>2</v>
      </c>
      <c r="U25" s="17">
        <v>0.65</v>
      </c>
      <c r="V25" s="16" t="s">
        <v>7</v>
      </c>
      <c r="W25" s="16">
        <v>0.16600000000000001</v>
      </c>
      <c r="X25" s="16">
        <f t="shared" si="0"/>
        <v>0.49800000000000005</v>
      </c>
      <c r="Y25" s="16">
        <v>33.25</v>
      </c>
      <c r="Z25" s="16" t="s">
        <v>64</v>
      </c>
      <c r="AA25" s="16" t="s">
        <v>62</v>
      </c>
      <c r="AB25" s="16" t="s">
        <v>66</v>
      </c>
      <c r="AC25" s="16">
        <v>18</v>
      </c>
      <c r="AD25" s="18">
        <v>0.85299999999999998</v>
      </c>
      <c r="AE25" s="16">
        <v>0.2</v>
      </c>
      <c r="AF25" s="16">
        <v>0.2</v>
      </c>
      <c r="AG25" s="16">
        <v>0.25</v>
      </c>
      <c r="AH25" s="16">
        <v>0.2</v>
      </c>
      <c r="AI25" s="13" t="s">
        <v>88</v>
      </c>
    </row>
    <row r="26" spans="1:35" s="13" customFormat="1" x14ac:dyDescent="0.25">
      <c r="A26" s="13" t="s">
        <v>35</v>
      </c>
      <c r="B26" s="13" t="s">
        <v>68</v>
      </c>
      <c r="C26" s="23" t="s">
        <v>69</v>
      </c>
      <c r="D26" s="13">
        <v>3</v>
      </c>
      <c r="E26" s="13" t="s">
        <v>0</v>
      </c>
      <c r="F26" s="13">
        <v>7.8</v>
      </c>
      <c r="G26" s="14">
        <v>1.8</v>
      </c>
      <c r="H26" s="13">
        <v>30</v>
      </c>
      <c r="I26" s="13" t="s">
        <v>25</v>
      </c>
      <c r="J26" s="13">
        <v>3</v>
      </c>
      <c r="K26" s="14">
        <v>4.8</v>
      </c>
      <c r="L26" s="13" t="s">
        <v>28</v>
      </c>
      <c r="M26" s="13">
        <v>2</v>
      </c>
      <c r="N26" s="14">
        <v>3.9</v>
      </c>
      <c r="O26" s="20">
        <v>0.2</v>
      </c>
      <c r="P26" s="13" t="s">
        <v>2</v>
      </c>
      <c r="Q26" s="13">
        <v>1</v>
      </c>
      <c r="R26" s="14">
        <v>1.95</v>
      </c>
      <c r="S26" s="13" t="s">
        <v>3</v>
      </c>
      <c r="T26" s="13">
        <v>2</v>
      </c>
      <c r="U26" s="14">
        <v>0.65</v>
      </c>
      <c r="V26" s="13" t="s">
        <v>52</v>
      </c>
      <c r="W26" s="13">
        <v>0.16600000000000001</v>
      </c>
      <c r="X26" s="13">
        <f t="shared" si="0"/>
        <v>0.16600000000000001</v>
      </c>
      <c r="Y26" s="13">
        <v>33.25</v>
      </c>
      <c r="Z26" s="13" t="s">
        <v>53</v>
      </c>
      <c r="AA26" s="13" t="s">
        <v>54</v>
      </c>
      <c r="AB26" s="13" t="s">
        <v>58</v>
      </c>
      <c r="AC26" s="13">
        <v>17</v>
      </c>
      <c r="AD26" s="15">
        <v>0.57199999999999995</v>
      </c>
      <c r="AE26" s="13">
        <v>0.2</v>
      </c>
      <c r="AF26" s="13">
        <v>0.2</v>
      </c>
      <c r="AG26" s="13">
        <v>0.25</v>
      </c>
      <c r="AH26" s="13">
        <v>0.2</v>
      </c>
      <c r="AI26" s="13" t="s">
        <v>87</v>
      </c>
    </row>
    <row r="27" spans="1:35" s="13" customFormat="1" x14ac:dyDescent="0.25">
      <c r="A27" s="13" t="s">
        <v>35</v>
      </c>
      <c r="B27" s="13" t="s">
        <v>68</v>
      </c>
      <c r="C27" s="23" t="s">
        <v>69</v>
      </c>
      <c r="D27" s="13">
        <v>3</v>
      </c>
      <c r="E27" s="13" t="s">
        <v>0</v>
      </c>
      <c r="F27" s="13">
        <v>7.8</v>
      </c>
      <c r="G27" s="14">
        <v>1.8</v>
      </c>
      <c r="H27" s="13">
        <v>60</v>
      </c>
      <c r="I27" s="13" t="s">
        <v>26</v>
      </c>
      <c r="J27" s="13">
        <v>3</v>
      </c>
      <c r="K27" s="14">
        <v>7.75</v>
      </c>
      <c r="L27" s="13" t="s">
        <v>29</v>
      </c>
      <c r="M27" s="13">
        <v>2</v>
      </c>
      <c r="N27" s="14">
        <v>5.6</v>
      </c>
      <c r="O27" s="20">
        <v>0.4</v>
      </c>
      <c r="P27" s="13" t="s">
        <v>2</v>
      </c>
      <c r="Q27" s="13">
        <v>1</v>
      </c>
      <c r="R27" s="14">
        <v>1.95</v>
      </c>
      <c r="S27" s="13" t="s">
        <v>3</v>
      </c>
      <c r="T27" s="13">
        <v>2</v>
      </c>
      <c r="U27" s="14">
        <v>0.65</v>
      </c>
      <c r="V27" s="13" t="s">
        <v>52</v>
      </c>
      <c r="W27" s="13">
        <v>0.16600000000000001</v>
      </c>
      <c r="X27" s="13">
        <f t="shared" si="0"/>
        <v>0.33200000000000002</v>
      </c>
      <c r="Y27" s="13">
        <v>33.25</v>
      </c>
      <c r="Z27" s="13" t="s">
        <v>53</v>
      </c>
      <c r="AA27" s="13" t="s">
        <v>54</v>
      </c>
      <c r="AB27" s="13" t="s">
        <v>58</v>
      </c>
      <c r="AC27" s="13">
        <v>17</v>
      </c>
      <c r="AD27" s="15">
        <v>0.57199999999999995</v>
      </c>
      <c r="AE27" s="13">
        <v>0.2</v>
      </c>
      <c r="AF27" s="13">
        <v>0.2</v>
      </c>
      <c r="AG27" s="13">
        <v>0.25</v>
      </c>
      <c r="AH27" s="13">
        <v>0.2</v>
      </c>
      <c r="AI27" s="13" t="s">
        <v>87</v>
      </c>
    </row>
    <row r="28" spans="1:35" s="13" customFormat="1" x14ac:dyDescent="0.25">
      <c r="A28" s="13" t="s">
        <v>35</v>
      </c>
      <c r="B28" s="13" t="s">
        <v>68</v>
      </c>
      <c r="C28" s="23" t="s">
        <v>69</v>
      </c>
      <c r="D28" s="13">
        <v>3</v>
      </c>
      <c r="E28" s="13" t="s">
        <v>0</v>
      </c>
      <c r="F28" s="13">
        <v>7.8</v>
      </c>
      <c r="G28" s="14">
        <v>1.8</v>
      </c>
      <c r="H28" s="13">
        <v>90</v>
      </c>
      <c r="I28" s="13" t="s">
        <v>27</v>
      </c>
      <c r="J28" s="13">
        <v>3</v>
      </c>
      <c r="K28" s="14">
        <v>10.5</v>
      </c>
      <c r="L28" s="13" t="s">
        <v>30</v>
      </c>
      <c r="M28" s="13">
        <v>2</v>
      </c>
      <c r="N28" s="14">
        <v>7.35</v>
      </c>
      <c r="O28" s="20">
        <v>0.6</v>
      </c>
      <c r="P28" s="13" t="s">
        <v>2</v>
      </c>
      <c r="Q28" s="13">
        <v>1</v>
      </c>
      <c r="R28" s="14">
        <v>1.95</v>
      </c>
      <c r="S28" s="13" t="s">
        <v>3</v>
      </c>
      <c r="T28" s="13">
        <v>2</v>
      </c>
      <c r="U28" s="14">
        <v>0.65</v>
      </c>
      <c r="V28" s="13" t="s">
        <v>52</v>
      </c>
      <c r="W28" s="13">
        <v>0.16600000000000001</v>
      </c>
      <c r="X28" s="13">
        <f t="shared" si="0"/>
        <v>0.49800000000000005</v>
      </c>
      <c r="Y28" s="13">
        <v>33.25</v>
      </c>
      <c r="Z28" s="13" t="s">
        <v>53</v>
      </c>
      <c r="AA28" s="13" t="s">
        <v>54</v>
      </c>
      <c r="AB28" s="13" t="s">
        <v>58</v>
      </c>
      <c r="AC28" s="13">
        <v>17</v>
      </c>
      <c r="AD28" s="15">
        <v>0.57199999999999995</v>
      </c>
      <c r="AE28" s="13">
        <v>0.2</v>
      </c>
      <c r="AF28" s="13">
        <v>0.2</v>
      </c>
      <c r="AG28" s="13">
        <v>0.25</v>
      </c>
      <c r="AH28" s="13">
        <v>0.2</v>
      </c>
      <c r="AI28" s="13" t="s">
        <v>87</v>
      </c>
    </row>
    <row r="29" spans="1:35" s="16" customFormat="1" x14ac:dyDescent="0.25">
      <c r="A29" s="16" t="s">
        <v>35</v>
      </c>
      <c r="B29" s="16" t="s">
        <v>68</v>
      </c>
      <c r="C29" s="24" t="s">
        <v>69</v>
      </c>
      <c r="D29" s="16">
        <v>3</v>
      </c>
      <c r="E29" s="16" t="s">
        <v>0</v>
      </c>
      <c r="F29" s="16">
        <v>7.8</v>
      </c>
      <c r="G29" s="17">
        <v>1.8</v>
      </c>
      <c r="H29" s="16">
        <v>30</v>
      </c>
      <c r="I29" s="16" t="s">
        <v>25</v>
      </c>
      <c r="J29" s="16">
        <v>3</v>
      </c>
      <c r="K29" s="17">
        <v>4.8</v>
      </c>
      <c r="L29" s="16" t="s">
        <v>28</v>
      </c>
      <c r="M29" s="16">
        <v>2</v>
      </c>
      <c r="N29" s="17">
        <v>3.9</v>
      </c>
      <c r="O29" s="21">
        <v>0.2</v>
      </c>
      <c r="P29" s="16" t="s">
        <v>2</v>
      </c>
      <c r="Q29" s="16">
        <v>1</v>
      </c>
      <c r="R29" s="17">
        <v>1.95</v>
      </c>
      <c r="S29" s="16" t="s">
        <v>3</v>
      </c>
      <c r="T29" s="16">
        <v>2</v>
      </c>
      <c r="U29" s="17">
        <v>0.65</v>
      </c>
      <c r="V29" s="16" t="s">
        <v>6</v>
      </c>
      <c r="W29" s="16">
        <v>0.16600000000000001</v>
      </c>
      <c r="X29" s="16">
        <f t="shared" si="0"/>
        <v>0.16600000000000001</v>
      </c>
      <c r="Y29" s="16">
        <v>33.25</v>
      </c>
      <c r="Z29" s="16" t="s">
        <v>59</v>
      </c>
      <c r="AA29" s="16" t="s">
        <v>54</v>
      </c>
      <c r="AB29" s="16" t="s">
        <v>60</v>
      </c>
      <c r="AC29" s="16">
        <v>17</v>
      </c>
      <c r="AD29" s="18">
        <v>0.60399999999999998</v>
      </c>
      <c r="AE29" s="16">
        <v>0.2</v>
      </c>
      <c r="AF29" s="16">
        <v>0.2</v>
      </c>
      <c r="AG29" s="16">
        <v>0.25</v>
      </c>
      <c r="AH29" s="16">
        <v>0.2</v>
      </c>
      <c r="AI29" s="13" t="s">
        <v>87</v>
      </c>
    </row>
    <row r="30" spans="1:35" s="16" customFormat="1" x14ac:dyDescent="0.25">
      <c r="A30" s="16" t="s">
        <v>35</v>
      </c>
      <c r="B30" s="16" t="s">
        <v>68</v>
      </c>
      <c r="C30" s="24" t="s">
        <v>69</v>
      </c>
      <c r="D30" s="16">
        <v>3</v>
      </c>
      <c r="E30" s="16" t="s">
        <v>0</v>
      </c>
      <c r="F30" s="16">
        <v>7.8</v>
      </c>
      <c r="G30" s="17">
        <v>1.8</v>
      </c>
      <c r="H30" s="16">
        <v>60</v>
      </c>
      <c r="I30" s="16" t="s">
        <v>26</v>
      </c>
      <c r="J30" s="16">
        <v>3</v>
      </c>
      <c r="K30" s="17">
        <v>7.75</v>
      </c>
      <c r="L30" s="16" t="s">
        <v>29</v>
      </c>
      <c r="M30" s="16">
        <v>2</v>
      </c>
      <c r="N30" s="17">
        <v>5.6</v>
      </c>
      <c r="O30" s="21">
        <v>0.4</v>
      </c>
      <c r="P30" s="16" t="s">
        <v>2</v>
      </c>
      <c r="Q30" s="16">
        <v>1</v>
      </c>
      <c r="R30" s="17">
        <v>1.95</v>
      </c>
      <c r="S30" s="16" t="s">
        <v>3</v>
      </c>
      <c r="T30" s="16">
        <v>2</v>
      </c>
      <c r="U30" s="17">
        <v>0.65</v>
      </c>
      <c r="V30" s="16" t="s">
        <v>6</v>
      </c>
      <c r="W30" s="16">
        <v>0.16600000000000001</v>
      </c>
      <c r="X30" s="16">
        <f t="shared" si="0"/>
        <v>0.33200000000000002</v>
      </c>
      <c r="Y30" s="16">
        <v>33.25</v>
      </c>
      <c r="Z30" s="16" t="s">
        <v>59</v>
      </c>
      <c r="AA30" s="16" t="s">
        <v>54</v>
      </c>
      <c r="AB30" s="16" t="s">
        <v>60</v>
      </c>
      <c r="AC30" s="16">
        <v>17</v>
      </c>
      <c r="AD30" s="18">
        <v>0.60399999999999998</v>
      </c>
      <c r="AE30" s="16">
        <v>0.2</v>
      </c>
      <c r="AF30" s="16">
        <v>0.2</v>
      </c>
      <c r="AG30" s="16">
        <v>0.25</v>
      </c>
      <c r="AH30" s="16">
        <v>0.2</v>
      </c>
      <c r="AI30" s="13" t="s">
        <v>87</v>
      </c>
    </row>
    <row r="31" spans="1:35" s="16" customFormat="1" x14ac:dyDescent="0.25">
      <c r="A31" s="16" t="s">
        <v>35</v>
      </c>
      <c r="B31" s="16" t="s">
        <v>68</v>
      </c>
      <c r="C31" s="24" t="s">
        <v>69</v>
      </c>
      <c r="D31" s="16">
        <v>3</v>
      </c>
      <c r="E31" s="16" t="s">
        <v>0</v>
      </c>
      <c r="F31" s="16">
        <v>7.8</v>
      </c>
      <c r="G31" s="17">
        <v>1.8</v>
      </c>
      <c r="H31" s="16">
        <v>90</v>
      </c>
      <c r="I31" s="16" t="s">
        <v>27</v>
      </c>
      <c r="J31" s="16">
        <v>3</v>
      </c>
      <c r="K31" s="17">
        <v>10.5</v>
      </c>
      <c r="L31" s="16" t="s">
        <v>30</v>
      </c>
      <c r="M31" s="16">
        <v>2</v>
      </c>
      <c r="N31" s="17">
        <v>7.35</v>
      </c>
      <c r="O31" s="21">
        <v>0.6</v>
      </c>
      <c r="P31" s="16" t="s">
        <v>2</v>
      </c>
      <c r="Q31" s="16">
        <v>1</v>
      </c>
      <c r="R31" s="17">
        <v>1.95</v>
      </c>
      <c r="S31" s="16" t="s">
        <v>3</v>
      </c>
      <c r="T31" s="16">
        <v>2</v>
      </c>
      <c r="U31" s="17">
        <v>0.65</v>
      </c>
      <c r="V31" s="16" t="s">
        <v>6</v>
      </c>
      <c r="W31" s="16">
        <v>0.16600000000000001</v>
      </c>
      <c r="X31" s="16">
        <f t="shared" si="0"/>
        <v>0.49800000000000005</v>
      </c>
      <c r="Y31" s="16">
        <v>33.25</v>
      </c>
      <c r="Z31" s="16" t="s">
        <v>59</v>
      </c>
      <c r="AA31" s="16" t="s">
        <v>54</v>
      </c>
      <c r="AB31" s="16" t="s">
        <v>60</v>
      </c>
      <c r="AC31" s="16">
        <v>17</v>
      </c>
      <c r="AD31" s="18">
        <v>0.60399999999999998</v>
      </c>
      <c r="AE31" s="16">
        <v>0.2</v>
      </c>
      <c r="AF31" s="16">
        <v>0.2</v>
      </c>
      <c r="AG31" s="16">
        <v>0.25</v>
      </c>
      <c r="AH31" s="16">
        <v>0.2</v>
      </c>
      <c r="AI31" s="13" t="s">
        <v>87</v>
      </c>
    </row>
    <row r="32" spans="1:35" s="13" customFormat="1" x14ac:dyDescent="0.25">
      <c r="A32" s="13" t="s">
        <v>35</v>
      </c>
      <c r="B32" s="13" t="s">
        <v>68</v>
      </c>
      <c r="C32" s="23" t="s">
        <v>69</v>
      </c>
      <c r="D32" s="13">
        <v>3</v>
      </c>
      <c r="E32" s="13" t="s">
        <v>0</v>
      </c>
      <c r="F32" s="13">
        <v>7.8</v>
      </c>
      <c r="G32" s="14">
        <v>1.8</v>
      </c>
      <c r="H32" s="13">
        <v>30</v>
      </c>
      <c r="I32" s="13" t="s">
        <v>25</v>
      </c>
      <c r="J32" s="13">
        <v>3</v>
      </c>
      <c r="K32" s="14">
        <v>4.8</v>
      </c>
      <c r="L32" s="13" t="s">
        <v>28</v>
      </c>
      <c r="M32" s="13">
        <v>2</v>
      </c>
      <c r="N32" s="14">
        <v>3.9</v>
      </c>
      <c r="O32" s="20">
        <v>0.2</v>
      </c>
      <c r="P32" s="13" t="s">
        <v>2</v>
      </c>
      <c r="Q32" s="13">
        <v>1</v>
      </c>
      <c r="R32" s="14">
        <v>1.95</v>
      </c>
      <c r="S32" s="13" t="s">
        <v>3</v>
      </c>
      <c r="T32" s="13">
        <v>2</v>
      </c>
      <c r="U32" s="14">
        <v>0.65</v>
      </c>
      <c r="V32" s="13" t="s">
        <v>61</v>
      </c>
      <c r="W32" s="13">
        <v>0.16600000000000001</v>
      </c>
      <c r="X32" s="13">
        <f t="shared" si="0"/>
        <v>0.16600000000000001</v>
      </c>
      <c r="Y32" s="13">
        <v>33.25</v>
      </c>
      <c r="Z32" s="13" t="s">
        <v>63</v>
      </c>
      <c r="AA32" s="13" t="s">
        <v>62</v>
      </c>
      <c r="AB32" s="13" t="s">
        <v>65</v>
      </c>
      <c r="AC32" s="13">
        <v>18</v>
      </c>
      <c r="AD32" s="15">
        <v>0.84799999999999998</v>
      </c>
      <c r="AE32" s="13">
        <v>0.2</v>
      </c>
      <c r="AF32" s="13">
        <v>0.2</v>
      </c>
      <c r="AG32" s="13">
        <v>0.25</v>
      </c>
      <c r="AH32" s="13">
        <v>0.2</v>
      </c>
      <c r="AI32" s="13" t="s">
        <v>87</v>
      </c>
    </row>
    <row r="33" spans="1:35" s="13" customFormat="1" x14ac:dyDescent="0.25">
      <c r="A33" s="13" t="s">
        <v>35</v>
      </c>
      <c r="B33" s="13" t="s">
        <v>68</v>
      </c>
      <c r="C33" s="23" t="s">
        <v>69</v>
      </c>
      <c r="D33" s="13">
        <v>3</v>
      </c>
      <c r="E33" s="13" t="s">
        <v>0</v>
      </c>
      <c r="F33" s="13">
        <v>7.8</v>
      </c>
      <c r="G33" s="14">
        <v>1.8</v>
      </c>
      <c r="H33" s="13">
        <v>60</v>
      </c>
      <c r="I33" s="13" t="s">
        <v>26</v>
      </c>
      <c r="J33" s="13">
        <v>3</v>
      </c>
      <c r="K33" s="14">
        <v>7.75</v>
      </c>
      <c r="L33" s="13" t="s">
        <v>29</v>
      </c>
      <c r="M33" s="13">
        <v>2</v>
      </c>
      <c r="N33" s="14">
        <v>5.6</v>
      </c>
      <c r="O33" s="20">
        <v>0.4</v>
      </c>
      <c r="P33" s="13" t="s">
        <v>2</v>
      </c>
      <c r="Q33" s="13">
        <v>1</v>
      </c>
      <c r="R33" s="14">
        <v>1.95</v>
      </c>
      <c r="S33" s="13" t="s">
        <v>3</v>
      </c>
      <c r="T33" s="13">
        <v>2</v>
      </c>
      <c r="U33" s="14">
        <v>0.65</v>
      </c>
      <c r="V33" s="13" t="s">
        <v>61</v>
      </c>
      <c r="W33" s="13">
        <v>0.16600000000000001</v>
      </c>
      <c r="X33" s="13">
        <f t="shared" si="0"/>
        <v>0.33200000000000002</v>
      </c>
      <c r="Y33" s="13">
        <v>33.25</v>
      </c>
      <c r="Z33" s="13" t="s">
        <v>63</v>
      </c>
      <c r="AA33" s="13" t="s">
        <v>62</v>
      </c>
      <c r="AB33" s="13" t="s">
        <v>65</v>
      </c>
      <c r="AC33" s="13">
        <v>18</v>
      </c>
      <c r="AD33" s="15">
        <v>0.84799999999999998</v>
      </c>
      <c r="AE33" s="13">
        <v>0.2</v>
      </c>
      <c r="AF33" s="13">
        <v>0.2</v>
      </c>
      <c r="AG33" s="13">
        <v>0.25</v>
      </c>
      <c r="AH33" s="13">
        <v>0.2</v>
      </c>
      <c r="AI33" s="13" t="s">
        <v>87</v>
      </c>
    </row>
    <row r="34" spans="1:35" s="13" customFormat="1" x14ac:dyDescent="0.25">
      <c r="A34" s="13" t="s">
        <v>35</v>
      </c>
      <c r="B34" s="13" t="s">
        <v>68</v>
      </c>
      <c r="C34" s="23" t="s">
        <v>69</v>
      </c>
      <c r="D34" s="13">
        <v>3</v>
      </c>
      <c r="E34" s="13" t="s">
        <v>0</v>
      </c>
      <c r="F34" s="13">
        <v>7.8</v>
      </c>
      <c r="G34" s="14">
        <v>1.8</v>
      </c>
      <c r="H34" s="13">
        <v>90</v>
      </c>
      <c r="I34" s="13" t="s">
        <v>27</v>
      </c>
      <c r="J34" s="13">
        <v>3</v>
      </c>
      <c r="K34" s="14">
        <v>10.5</v>
      </c>
      <c r="L34" s="13" t="s">
        <v>30</v>
      </c>
      <c r="M34" s="13">
        <v>2</v>
      </c>
      <c r="N34" s="14">
        <v>7.35</v>
      </c>
      <c r="O34" s="20">
        <v>0.6</v>
      </c>
      <c r="P34" s="13" t="s">
        <v>2</v>
      </c>
      <c r="Q34" s="13">
        <v>1</v>
      </c>
      <c r="R34" s="14">
        <v>1.95</v>
      </c>
      <c r="S34" s="13" t="s">
        <v>3</v>
      </c>
      <c r="T34" s="13">
        <v>2</v>
      </c>
      <c r="U34" s="14">
        <v>0.65</v>
      </c>
      <c r="V34" s="13" t="s">
        <v>61</v>
      </c>
      <c r="W34" s="13">
        <v>0.16600000000000001</v>
      </c>
      <c r="X34" s="13">
        <f t="shared" si="0"/>
        <v>0.49800000000000005</v>
      </c>
      <c r="Y34" s="13">
        <v>33.25</v>
      </c>
      <c r="Z34" s="13" t="s">
        <v>63</v>
      </c>
      <c r="AA34" s="13" t="s">
        <v>62</v>
      </c>
      <c r="AB34" s="13" t="s">
        <v>65</v>
      </c>
      <c r="AC34" s="13">
        <v>18</v>
      </c>
      <c r="AD34" s="15">
        <v>0.84799999999999998</v>
      </c>
      <c r="AE34" s="13">
        <v>0.2</v>
      </c>
      <c r="AF34" s="13">
        <v>0.2</v>
      </c>
      <c r="AG34" s="13">
        <v>0.25</v>
      </c>
      <c r="AH34" s="13">
        <v>0.2</v>
      </c>
      <c r="AI34" s="13" t="s">
        <v>87</v>
      </c>
    </row>
    <row r="35" spans="1:35" s="16" customFormat="1" x14ac:dyDescent="0.25">
      <c r="A35" s="16" t="s">
        <v>35</v>
      </c>
      <c r="B35" s="16" t="s">
        <v>68</v>
      </c>
      <c r="C35" s="24" t="s">
        <v>69</v>
      </c>
      <c r="D35" s="16">
        <v>3</v>
      </c>
      <c r="E35" s="16" t="s">
        <v>0</v>
      </c>
      <c r="F35" s="16">
        <v>7.8</v>
      </c>
      <c r="G35" s="17">
        <v>1.8</v>
      </c>
      <c r="H35" s="16">
        <v>30</v>
      </c>
      <c r="I35" s="16" t="s">
        <v>25</v>
      </c>
      <c r="J35" s="16">
        <v>3</v>
      </c>
      <c r="K35" s="17">
        <v>4.8</v>
      </c>
      <c r="L35" s="16" t="s">
        <v>28</v>
      </c>
      <c r="M35" s="16">
        <v>2</v>
      </c>
      <c r="N35" s="17">
        <v>3.9</v>
      </c>
      <c r="O35" s="21">
        <v>0.2</v>
      </c>
      <c r="P35" s="16" t="s">
        <v>2</v>
      </c>
      <c r="Q35" s="16">
        <v>1</v>
      </c>
      <c r="R35" s="17">
        <v>1.95</v>
      </c>
      <c r="S35" s="16" t="s">
        <v>3</v>
      </c>
      <c r="T35" s="16">
        <v>2</v>
      </c>
      <c r="U35" s="17">
        <v>0.65</v>
      </c>
      <c r="V35" s="16" t="s">
        <v>7</v>
      </c>
      <c r="W35" s="16">
        <v>0.16600000000000001</v>
      </c>
      <c r="X35" s="16">
        <f t="shared" si="0"/>
        <v>0.16600000000000001</v>
      </c>
      <c r="Y35" s="16">
        <v>33.25</v>
      </c>
      <c r="Z35" s="16" t="s">
        <v>64</v>
      </c>
      <c r="AA35" s="16" t="s">
        <v>62</v>
      </c>
      <c r="AB35" s="16" t="s">
        <v>66</v>
      </c>
      <c r="AC35" s="16">
        <v>18</v>
      </c>
      <c r="AD35" s="18">
        <v>0.85299999999999998</v>
      </c>
      <c r="AE35" s="16">
        <v>0.2</v>
      </c>
      <c r="AF35" s="16">
        <v>0.2</v>
      </c>
      <c r="AG35" s="16">
        <v>0.25</v>
      </c>
      <c r="AH35" s="16">
        <v>0.2</v>
      </c>
      <c r="AI35" s="13" t="s">
        <v>87</v>
      </c>
    </row>
    <row r="36" spans="1:35" s="16" customFormat="1" x14ac:dyDescent="0.25">
      <c r="A36" s="16" t="s">
        <v>35</v>
      </c>
      <c r="B36" s="16" t="s">
        <v>68</v>
      </c>
      <c r="C36" s="24" t="s">
        <v>69</v>
      </c>
      <c r="D36" s="16">
        <v>3</v>
      </c>
      <c r="E36" s="16" t="s">
        <v>0</v>
      </c>
      <c r="F36" s="16">
        <v>7.8</v>
      </c>
      <c r="G36" s="17">
        <v>1.8</v>
      </c>
      <c r="H36" s="16">
        <v>60</v>
      </c>
      <c r="I36" s="16" t="s">
        <v>26</v>
      </c>
      <c r="J36" s="16">
        <v>3</v>
      </c>
      <c r="K36" s="17">
        <v>7.75</v>
      </c>
      <c r="L36" s="16" t="s">
        <v>29</v>
      </c>
      <c r="M36" s="16">
        <v>2</v>
      </c>
      <c r="N36" s="17">
        <v>5.6</v>
      </c>
      <c r="O36" s="21">
        <v>0.4</v>
      </c>
      <c r="P36" s="16" t="s">
        <v>2</v>
      </c>
      <c r="Q36" s="16">
        <v>1</v>
      </c>
      <c r="R36" s="17">
        <v>1.95</v>
      </c>
      <c r="S36" s="16" t="s">
        <v>3</v>
      </c>
      <c r="T36" s="16">
        <v>2</v>
      </c>
      <c r="U36" s="17">
        <v>0.65</v>
      </c>
      <c r="V36" s="16" t="s">
        <v>7</v>
      </c>
      <c r="W36" s="16">
        <v>0.16600000000000001</v>
      </c>
      <c r="X36" s="16">
        <f t="shared" si="0"/>
        <v>0.33200000000000002</v>
      </c>
      <c r="Y36" s="16">
        <v>33.25</v>
      </c>
      <c r="Z36" s="16" t="s">
        <v>64</v>
      </c>
      <c r="AA36" s="16" t="s">
        <v>62</v>
      </c>
      <c r="AB36" s="16" t="s">
        <v>66</v>
      </c>
      <c r="AC36" s="16">
        <v>18</v>
      </c>
      <c r="AD36" s="18">
        <v>0.85299999999999998</v>
      </c>
      <c r="AE36" s="16">
        <v>0.2</v>
      </c>
      <c r="AF36" s="16">
        <v>0.2</v>
      </c>
      <c r="AG36" s="16">
        <v>0.25</v>
      </c>
      <c r="AH36" s="16">
        <v>0.2</v>
      </c>
      <c r="AI36" s="13" t="s">
        <v>87</v>
      </c>
    </row>
    <row r="37" spans="1:35" s="16" customFormat="1" x14ac:dyDescent="0.25">
      <c r="A37" s="16" t="s">
        <v>35</v>
      </c>
      <c r="B37" s="16" t="s">
        <v>68</v>
      </c>
      <c r="C37" s="24" t="s">
        <v>69</v>
      </c>
      <c r="D37" s="16">
        <v>3</v>
      </c>
      <c r="E37" s="16" t="s">
        <v>0</v>
      </c>
      <c r="F37" s="16">
        <v>7.8</v>
      </c>
      <c r="G37" s="17">
        <v>1.8</v>
      </c>
      <c r="H37" s="16">
        <v>90</v>
      </c>
      <c r="I37" s="16" t="s">
        <v>27</v>
      </c>
      <c r="J37" s="16">
        <v>3</v>
      </c>
      <c r="K37" s="17">
        <v>10.5</v>
      </c>
      <c r="L37" s="16" t="s">
        <v>30</v>
      </c>
      <c r="M37" s="16">
        <v>2</v>
      </c>
      <c r="N37" s="17">
        <v>7.35</v>
      </c>
      <c r="O37" s="21">
        <v>0.6</v>
      </c>
      <c r="P37" s="16" t="s">
        <v>2</v>
      </c>
      <c r="Q37" s="16">
        <v>1</v>
      </c>
      <c r="R37" s="17">
        <v>1.95</v>
      </c>
      <c r="S37" s="16" t="s">
        <v>3</v>
      </c>
      <c r="T37" s="16">
        <v>2</v>
      </c>
      <c r="U37" s="17">
        <v>0.65</v>
      </c>
      <c r="V37" s="16" t="s">
        <v>7</v>
      </c>
      <c r="W37" s="16">
        <v>0.16600000000000001</v>
      </c>
      <c r="X37" s="16">
        <f t="shared" si="0"/>
        <v>0.49800000000000005</v>
      </c>
      <c r="Y37" s="16">
        <v>33.25</v>
      </c>
      <c r="Z37" s="16" t="s">
        <v>64</v>
      </c>
      <c r="AA37" s="16" t="s">
        <v>62</v>
      </c>
      <c r="AB37" s="16" t="s">
        <v>66</v>
      </c>
      <c r="AC37" s="16">
        <v>18</v>
      </c>
      <c r="AD37" s="18">
        <v>0.85299999999999998</v>
      </c>
      <c r="AE37" s="16">
        <v>0.2</v>
      </c>
      <c r="AF37" s="16">
        <v>0.2</v>
      </c>
      <c r="AG37" s="16">
        <v>0.25</v>
      </c>
      <c r="AH37" s="16">
        <v>0.2</v>
      </c>
      <c r="AI37" s="13" t="s">
        <v>87</v>
      </c>
    </row>
    <row r="38" spans="1:35" s="13" customFormat="1" x14ac:dyDescent="0.25">
      <c r="A38" s="13" t="s">
        <v>35</v>
      </c>
      <c r="B38" s="13" t="s">
        <v>68</v>
      </c>
      <c r="C38" s="23" t="s">
        <v>69</v>
      </c>
      <c r="D38" s="13">
        <v>5</v>
      </c>
      <c r="E38" s="13" t="s">
        <v>1</v>
      </c>
      <c r="F38" s="13">
        <v>7.8</v>
      </c>
      <c r="G38" s="14">
        <v>1.8</v>
      </c>
      <c r="H38" s="13">
        <v>30</v>
      </c>
      <c r="I38" s="13" t="s">
        <v>25</v>
      </c>
      <c r="J38" s="13">
        <v>3</v>
      </c>
      <c r="K38" s="14">
        <v>4.8</v>
      </c>
      <c r="L38" s="13" t="s">
        <v>28</v>
      </c>
      <c r="M38" s="13">
        <v>2</v>
      </c>
      <c r="N38" s="14">
        <v>3.9</v>
      </c>
      <c r="O38" s="20">
        <v>0.2</v>
      </c>
      <c r="P38" s="13" t="s">
        <v>2</v>
      </c>
      <c r="Q38" s="13">
        <v>1</v>
      </c>
      <c r="R38" s="14">
        <v>1.95</v>
      </c>
      <c r="S38" s="13" t="s">
        <v>3</v>
      </c>
      <c r="T38" s="13">
        <v>2</v>
      </c>
      <c r="U38" s="14">
        <v>0.65</v>
      </c>
      <c r="V38" s="13" t="s">
        <v>52</v>
      </c>
      <c r="W38" s="13">
        <v>0.16600000000000001</v>
      </c>
      <c r="X38" s="13">
        <f t="shared" si="0"/>
        <v>0.16600000000000001</v>
      </c>
      <c r="Y38" s="13">
        <v>33.25</v>
      </c>
      <c r="Z38" s="13" t="s">
        <v>53</v>
      </c>
      <c r="AA38" s="13" t="s">
        <v>54</v>
      </c>
      <c r="AB38" s="13" t="s">
        <v>58</v>
      </c>
      <c r="AC38" s="13">
        <v>17</v>
      </c>
      <c r="AD38" s="15">
        <v>0.57199999999999995</v>
      </c>
      <c r="AE38" s="13">
        <v>0.2</v>
      </c>
      <c r="AF38" s="13">
        <v>0.2</v>
      </c>
      <c r="AG38" s="13">
        <v>0.25</v>
      </c>
      <c r="AH38" s="13">
        <v>0.2</v>
      </c>
      <c r="AI38" s="13" t="s">
        <v>87</v>
      </c>
    </row>
    <row r="39" spans="1:35" s="13" customFormat="1" x14ac:dyDescent="0.25">
      <c r="A39" s="13" t="s">
        <v>35</v>
      </c>
      <c r="B39" s="13" t="s">
        <v>68</v>
      </c>
      <c r="C39" s="23" t="s">
        <v>69</v>
      </c>
      <c r="D39" s="13">
        <v>5</v>
      </c>
      <c r="E39" s="13" t="s">
        <v>1</v>
      </c>
      <c r="F39" s="13">
        <v>7.8</v>
      </c>
      <c r="G39" s="14">
        <v>1.8</v>
      </c>
      <c r="H39" s="13">
        <v>60</v>
      </c>
      <c r="I39" s="13" t="s">
        <v>26</v>
      </c>
      <c r="J39" s="13">
        <v>3</v>
      </c>
      <c r="K39" s="14">
        <v>7.75</v>
      </c>
      <c r="L39" s="13" t="s">
        <v>29</v>
      </c>
      <c r="M39" s="13">
        <v>2</v>
      </c>
      <c r="N39" s="14">
        <v>5.6</v>
      </c>
      <c r="O39" s="20">
        <v>0.4</v>
      </c>
      <c r="P39" s="13" t="s">
        <v>2</v>
      </c>
      <c r="Q39" s="13">
        <v>1</v>
      </c>
      <c r="R39" s="14">
        <v>1.95</v>
      </c>
      <c r="S39" s="13" t="s">
        <v>3</v>
      </c>
      <c r="T39" s="13">
        <v>2</v>
      </c>
      <c r="U39" s="14">
        <v>0.65</v>
      </c>
      <c r="V39" s="13" t="s">
        <v>52</v>
      </c>
      <c r="W39" s="13">
        <v>0.16600000000000001</v>
      </c>
      <c r="X39" s="13">
        <f t="shared" si="0"/>
        <v>0.33200000000000002</v>
      </c>
      <c r="Y39" s="13">
        <v>33.25</v>
      </c>
      <c r="Z39" s="13" t="s">
        <v>53</v>
      </c>
      <c r="AA39" s="13" t="s">
        <v>54</v>
      </c>
      <c r="AB39" s="13" t="s">
        <v>58</v>
      </c>
      <c r="AC39" s="13">
        <v>17</v>
      </c>
      <c r="AD39" s="15">
        <v>0.57199999999999995</v>
      </c>
      <c r="AE39" s="13">
        <v>0.2</v>
      </c>
      <c r="AF39" s="13">
        <v>0.2</v>
      </c>
      <c r="AG39" s="13">
        <v>0.25</v>
      </c>
      <c r="AH39" s="13">
        <v>0.2</v>
      </c>
      <c r="AI39" s="13" t="s">
        <v>87</v>
      </c>
    </row>
    <row r="40" spans="1:35" s="13" customFormat="1" x14ac:dyDescent="0.25">
      <c r="A40" s="13" t="s">
        <v>35</v>
      </c>
      <c r="B40" s="13" t="s">
        <v>68</v>
      </c>
      <c r="C40" s="23" t="s">
        <v>69</v>
      </c>
      <c r="D40" s="13">
        <v>5</v>
      </c>
      <c r="E40" s="13" t="s">
        <v>1</v>
      </c>
      <c r="F40" s="13">
        <v>7.8</v>
      </c>
      <c r="G40" s="14">
        <v>1.8</v>
      </c>
      <c r="H40" s="13">
        <v>90</v>
      </c>
      <c r="I40" s="13" t="s">
        <v>27</v>
      </c>
      <c r="J40" s="13">
        <v>3</v>
      </c>
      <c r="K40" s="14">
        <v>10.5</v>
      </c>
      <c r="L40" s="13" t="s">
        <v>30</v>
      </c>
      <c r="M40" s="13">
        <v>2</v>
      </c>
      <c r="N40" s="14">
        <v>7.35</v>
      </c>
      <c r="O40" s="20">
        <v>0.6</v>
      </c>
      <c r="P40" s="13" t="s">
        <v>2</v>
      </c>
      <c r="Q40" s="13">
        <v>1</v>
      </c>
      <c r="R40" s="14">
        <v>1.95</v>
      </c>
      <c r="S40" s="13" t="s">
        <v>3</v>
      </c>
      <c r="T40" s="13">
        <v>2</v>
      </c>
      <c r="U40" s="14">
        <v>0.65</v>
      </c>
      <c r="V40" s="13" t="s">
        <v>52</v>
      </c>
      <c r="W40" s="13">
        <v>0.16600000000000001</v>
      </c>
      <c r="X40" s="13">
        <f t="shared" si="0"/>
        <v>0.49800000000000005</v>
      </c>
      <c r="Y40" s="13">
        <v>33.25</v>
      </c>
      <c r="Z40" s="13" t="s">
        <v>53</v>
      </c>
      <c r="AA40" s="13" t="s">
        <v>54</v>
      </c>
      <c r="AB40" s="13" t="s">
        <v>58</v>
      </c>
      <c r="AC40" s="13">
        <v>17</v>
      </c>
      <c r="AD40" s="15">
        <v>0.57199999999999995</v>
      </c>
      <c r="AE40" s="13">
        <v>0.2</v>
      </c>
      <c r="AF40" s="13">
        <v>0.2</v>
      </c>
      <c r="AG40" s="13">
        <v>0.25</v>
      </c>
      <c r="AH40" s="13">
        <v>0.2</v>
      </c>
      <c r="AI40" s="13" t="s">
        <v>87</v>
      </c>
    </row>
    <row r="41" spans="1:35" s="16" customFormat="1" x14ac:dyDescent="0.25">
      <c r="A41" s="16" t="s">
        <v>35</v>
      </c>
      <c r="B41" s="16" t="s">
        <v>68</v>
      </c>
      <c r="C41" s="24" t="s">
        <v>69</v>
      </c>
      <c r="D41" s="16">
        <v>5</v>
      </c>
      <c r="E41" s="16" t="s">
        <v>1</v>
      </c>
      <c r="F41" s="16">
        <v>7.8</v>
      </c>
      <c r="G41" s="17">
        <v>1.8</v>
      </c>
      <c r="H41" s="16">
        <v>30</v>
      </c>
      <c r="I41" s="16" t="s">
        <v>25</v>
      </c>
      <c r="J41" s="16">
        <v>3</v>
      </c>
      <c r="K41" s="17">
        <v>4.8</v>
      </c>
      <c r="L41" s="16" t="s">
        <v>28</v>
      </c>
      <c r="M41" s="16">
        <v>2</v>
      </c>
      <c r="N41" s="17">
        <v>3.9</v>
      </c>
      <c r="O41" s="21">
        <v>0.2</v>
      </c>
      <c r="P41" s="16" t="s">
        <v>2</v>
      </c>
      <c r="Q41" s="16">
        <v>1</v>
      </c>
      <c r="R41" s="17">
        <v>1.95</v>
      </c>
      <c r="S41" s="16" t="s">
        <v>3</v>
      </c>
      <c r="T41" s="16">
        <v>2</v>
      </c>
      <c r="U41" s="17">
        <v>0.65</v>
      </c>
      <c r="V41" s="16" t="s">
        <v>6</v>
      </c>
      <c r="W41" s="16">
        <v>0.16600000000000001</v>
      </c>
      <c r="X41" s="16">
        <f t="shared" si="0"/>
        <v>0.16600000000000001</v>
      </c>
      <c r="Y41" s="16">
        <v>33.25</v>
      </c>
      <c r="Z41" s="16" t="s">
        <v>59</v>
      </c>
      <c r="AA41" s="16" t="s">
        <v>54</v>
      </c>
      <c r="AB41" s="16" t="s">
        <v>60</v>
      </c>
      <c r="AC41" s="16">
        <v>17</v>
      </c>
      <c r="AD41" s="18">
        <v>0.60399999999999998</v>
      </c>
      <c r="AE41" s="16">
        <v>0.2</v>
      </c>
      <c r="AF41" s="16">
        <v>0.2</v>
      </c>
      <c r="AG41" s="16">
        <v>0.25</v>
      </c>
      <c r="AH41" s="16">
        <v>0.2</v>
      </c>
      <c r="AI41" s="13" t="s">
        <v>87</v>
      </c>
    </row>
    <row r="42" spans="1:35" s="16" customFormat="1" x14ac:dyDescent="0.25">
      <c r="A42" s="16" t="s">
        <v>35</v>
      </c>
      <c r="B42" s="16" t="s">
        <v>68</v>
      </c>
      <c r="C42" s="24" t="s">
        <v>69</v>
      </c>
      <c r="D42" s="16">
        <v>5</v>
      </c>
      <c r="E42" s="16" t="s">
        <v>1</v>
      </c>
      <c r="F42" s="16">
        <v>7.8</v>
      </c>
      <c r="G42" s="17">
        <v>1.8</v>
      </c>
      <c r="H42" s="16">
        <v>60</v>
      </c>
      <c r="I42" s="16" t="s">
        <v>26</v>
      </c>
      <c r="J42" s="16">
        <v>3</v>
      </c>
      <c r="K42" s="17">
        <v>7.75</v>
      </c>
      <c r="L42" s="16" t="s">
        <v>29</v>
      </c>
      <c r="M42" s="16">
        <v>2</v>
      </c>
      <c r="N42" s="17">
        <v>5.6</v>
      </c>
      <c r="O42" s="21">
        <v>0.4</v>
      </c>
      <c r="P42" s="16" t="s">
        <v>2</v>
      </c>
      <c r="Q42" s="16">
        <v>1</v>
      </c>
      <c r="R42" s="17">
        <v>1.95</v>
      </c>
      <c r="S42" s="16" t="s">
        <v>3</v>
      </c>
      <c r="T42" s="16">
        <v>2</v>
      </c>
      <c r="U42" s="17">
        <v>0.65</v>
      </c>
      <c r="V42" s="16" t="s">
        <v>6</v>
      </c>
      <c r="W42" s="16">
        <v>0.16600000000000001</v>
      </c>
      <c r="X42" s="16">
        <f t="shared" si="0"/>
        <v>0.33200000000000002</v>
      </c>
      <c r="Y42" s="16">
        <v>33.25</v>
      </c>
      <c r="Z42" s="16" t="s">
        <v>59</v>
      </c>
      <c r="AA42" s="16" t="s">
        <v>54</v>
      </c>
      <c r="AB42" s="16" t="s">
        <v>60</v>
      </c>
      <c r="AC42" s="16">
        <v>17</v>
      </c>
      <c r="AD42" s="18">
        <v>0.60399999999999998</v>
      </c>
      <c r="AE42" s="16">
        <v>0.2</v>
      </c>
      <c r="AF42" s="16">
        <v>0.2</v>
      </c>
      <c r="AG42" s="16">
        <v>0.25</v>
      </c>
      <c r="AH42" s="16">
        <v>0.2</v>
      </c>
      <c r="AI42" s="13" t="s">
        <v>87</v>
      </c>
    </row>
    <row r="43" spans="1:35" s="16" customFormat="1" x14ac:dyDescent="0.25">
      <c r="A43" s="16" t="s">
        <v>35</v>
      </c>
      <c r="B43" s="16" t="s">
        <v>68</v>
      </c>
      <c r="C43" s="24" t="s">
        <v>69</v>
      </c>
      <c r="D43" s="16">
        <v>5</v>
      </c>
      <c r="E43" s="16" t="s">
        <v>1</v>
      </c>
      <c r="F43" s="16">
        <v>7.8</v>
      </c>
      <c r="G43" s="17">
        <v>1.8</v>
      </c>
      <c r="H43" s="16">
        <v>90</v>
      </c>
      <c r="I43" s="16" t="s">
        <v>27</v>
      </c>
      <c r="J43" s="16">
        <v>3</v>
      </c>
      <c r="K43" s="17">
        <v>10.5</v>
      </c>
      <c r="L43" s="16" t="s">
        <v>30</v>
      </c>
      <c r="M43" s="16">
        <v>2</v>
      </c>
      <c r="N43" s="17">
        <v>7.35</v>
      </c>
      <c r="O43" s="21">
        <v>0.6</v>
      </c>
      <c r="P43" s="16" t="s">
        <v>2</v>
      </c>
      <c r="Q43" s="16">
        <v>1</v>
      </c>
      <c r="R43" s="17">
        <v>1.95</v>
      </c>
      <c r="S43" s="16" t="s">
        <v>3</v>
      </c>
      <c r="T43" s="16">
        <v>2</v>
      </c>
      <c r="U43" s="17">
        <v>0.65</v>
      </c>
      <c r="V43" s="16" t="s">
        <v>6</v>
      </c>
      <c r="W43" s="16">
        <v>0.16600000000000001</v>
      </c>
      <c r="X43" s="16">
        <f t="shared" si="0"/>
        <v>0.49800000000000005</v>
      </c>
      <c r="Y43" s="16">
        <v>33.25</v>
      </c>
      <c r="Z43" s="16" t="s">
        <v>59</v>
      </c>
      <c r="AA43" s="16" t="s">
        <v>54</v>
      </c>
      <c r="AB43" s="16" t="s">
        <v>60</v>
      </c>
      <c r="AC43" s="16">
        <v>17</v>
      </c>
      <c r="AD43" s="18">
        <v>0.60399999999999998</v>
      </c>
      <c r="AE43" s="16">
        <v>0.2</v>
      </c>
      <c r="AF43" s="16">
        <v>0.2</v>
      </c>
      <c r="AG43" s="16">
        <v>0.25</v>
      </c>
      <c r="AH43" s="16">
        <v>0.2</v>
      </c>
      <c r="AI43" s="13" t="s">
        <v>87</v>
      </c>
    </row>
    <row r="44" spans="1:35" s="13" customFormat="1" x14ac:dyDescent="0.25">
      <c r="A44" s="13" t="s">
        <v>35</v>
      </c>
      <c r="B44" s="13" t="s">
        <v>68</v>
      </c>
      <c r="C44" s="23" t="s">
        <v>69</v>
      </c>
      <c r="D44" s="13">
        <v>5</v>
      </c>
      <c r="E44" s="13" t="s">
        <v>1</v>
      </c>
      <c r="F44" s="13">
        <v>7.8</v>
      </c>
      <c r="G44" s="14">
        <v>1.8</v>
      </c>
      <c r="H44" s="13">
        <v>30</v>
      </c>
      <c r="I44" s="13" t="s">
        <v>25</v>
      </c>
      <c r="J44" s="13">
        <v>3</v>
      </c>
      <c r="K44" s="14">
        <v>4.8</v>
      </c>
      <c r="L44" s="13" t="s">
        <v>28</v>
      </c>
      <c r="M44" s="13">
        <v>2</v>
      </c>
      <c r="N44" s="14">
        <v>3.9</v>
      </c>
      <c r="O44" s="20">
        <v>0.2</v>
      </c>
      <c r="P44" s="13" t="s">
        <v>2</v>
      </c>
      <c r="Q44" s="13">
        <v>1</v>
      </c>
      <c r="R44" s="14">
        <v>1.95</v>
      </c>
      <c r="S44" s="13" t="s">
        <v>3</v>
      </c>
      <c r="T44" s="13">
        <v>2</v>
      </c>
      <c r="U44" s="14">
        <v>0.65</v>
      </c>
      <c r="V44" s="13" t="s">
        <v>61</v>
      </c>
      <c r="W44" s="13">
        <v>0.16600000000000001</v>
      </c>
      <c r="X44" s="13">
        <f t="shared" si="0"/>
        <v>0.16600000000000001</v>
      </c>
      <c r="Y44" s="13">
        <v>33.25</v>
      </c>
      <c r="Z44" s="13" t="s">
        <v>63</v>
      </c>
      <c r="AA44" s="13" t="s">
        <v>62</v>
      </c>
      <c r="AB44" s="13" t="s">
        <v>65</v>
      </c>
      <c r="AC44" s="13">
        <v>18</v>
      </c>
      <c r="AD44" s="15">
        <v>0.84799999999999998</v>
      </c>
      <c r="AE44" s="13">
        <v>0.2</v>
      </c>
      <c r="AF44" s="13">
        <v>0.2</v>
      </c>
      <c r="AG44" s="13">
        <v>0.25</v>
      </c>
      <c r="AH44" s="13">
        <v>0.2</v>
      </c>
      <c r="AI44" s="13" t="s">
        <v>87</v>
      </c>
    </row>
    <row r="45" spans="1:35" s="13" customFormat="1" x14ac:dyDescent="0.25">
      <c r="A45" s="13" t="s">
        <v>35</v>
      </c>
      <c r="B45" s="13" t="s">
        <v>68</v>
      </c>
      <c r="C45" s="23" t="s">
        <v>69</v>
      </c>
      <c r="D45" s="13">
        <v>5</v>
      </c>
      <c r="E45" s="13" t="s">
        <v>1</v>
      </c>
      <c r="F45" s="13">
        <v>7.8</v>
      </c>
      <c r="G45" s="14">
        <v>1.8</v>
      </c>
      <c r="H45" s="13">
        <v>60</v>
      </c>
      <c r="I45" s="13" t="s">
        <v>26</v>
      </c>
      <c r="J45" s="13">
        <v>3</v>
      </c>
      <c r="K45" s="14">
        <v>7.75</v>
      </c>
      <c r="L45" s="13" t="s">
        <v>29</v>
      </c>
      <c r="M45" s="13">
        <v>2</v>
      </c>
      <c r="N45" s="14">
        <v>5.6</v>
      </c>
      <c r="O45" s="20">
        <v>0.4</v>
      </c>
      <c r="P45" s="13" t="s">
        <v>2</v>
      </c>
      <c r="Q45" s="13">
        <v>1</v>
      </c>
      <c r="R45" s="14">
        <v>1.95</v>
      </c>
      <c r="S45" s="13" t="s">
        <v>3</v>
      </c>
      <c r="T45" s="13">
        <v>2</v>
      </c>
      <c r="U45" s="14">
        <v>0.65</v>
      </c>
      <c r="V45" s="13" t="s">
        <v>61</v>
      </c>
      <c r="W45" s="13">
        <v>0.16600000000000001</v>
      </c>
      <c r="X45" s="13">
        <f t="shared" si="0"/>
        <v>0.33200000000000002</v>
      </c>
      <c r="Y45" s="13">
        <v>33.25</v>
      </c>
      <c r="Z45" s="13" t="s">
        <v>63</v>
      </c>
      <c r="AA45" s="13" t="s">
        <v>62</v>
      </c>
      <c r="AB45" s="13" t="s">
        <v>65</v>
      </c>
      <c r="AC45" s="13">
        <v>18</v>
      </c>
      <c r="AD45" s="15">
        <v>0.84799999999999998</v>
      </c>
      <c r="AE45" s="13">
        <v>0.2</v>
      </c>
      <c r="AF45" s="13">
        <v>0.2</v>
      </c>
      <c r="AG45" s="13">
        <v>0.25</v>
      </c>
      <c r="AH45" s="13">
        <v>0.2</v>
      </c>
      <c r="AI45" s="13" t="s">
        <v>87</v>
      </c>
    </row>
    <row r="46" spans="1:35" s="13" customFormat="1" x14ac:dyDescent="0.25">
      <c r="A46" s="13" t="s">
        <v>35</v>
      </c>
      <c r="B46" s="13" t="s">
        <v>68</v>
      </c>
      <c r="C46" s="23" t="s">
        <v>69</v>
      </c>
      <c r="D46" s="13">
        <v>5</v>
      </c>
      <c r="E46" s="13" t="s">
        <v>1</v>
      </c>
      <c r="F46" s="13">
        <v>7.8</v>
      </c>
      <c r="G46" s="14">
        <v>1.8</v>
      </c>
      <c r="H46" s="13">
        <v>90</v>
      </c>
      <c r="I46" s="13" t="s">
        <v>27</v>
      </c>
      <c r="J46" s="13">
        <v>3</v>
      </c>
      <c r="K46" s="14">
        <v>10.5</v>
      </c>
      <c r="L46" s="13" t="s">
        <v>30</v>
      </c>
      <c r="M46" s="13">
        <v>2</v>
      </c>
      <c r="N46" s="14">
        <v>7.35</v>
      </c>
      <c r="O46" s="20">
        <v>0.6</v>
      </c>
      <c r="P46" s="13" t="s">
        <v>2</v>
      </c>
      <c r="Q46" s="13">
        <v>1</v>
      </c>
      <c r="R46" s="14">
        <v>1.95</v>
      </c>
      <c r="S46" s="13" t="s">
        <v>3</v>
      </c>
      <c r="T46" s="13">
        <v>2</v>
      </c>
      <c r="U46" s="14">
        <v>0.65</v>
      </c>
      <c r="V46" s="13" t="s">
        <v>61</v>
      </c>
      <c r="W46" s="13">
        <v>0.16600000000000001</v>
      </c>
      <c r="X46" s="13">
        <f t="shared" si="0"/>
        <v>0.49800000000000005</v>
      </c>
      <c r="Y46" s="13">
        <v>33.25</v>
      </c>
      <c r="Z46" s="13" t="s">
        <v>63</v>
      </c>
      <c r="AA46" s="13" t="s">
        <v>62</v>
      </c>
      <c r="AB46" s="13" t="s">
        <v>65</v>
      </c>
      <c r="AC46" s="13">
        <v>18</v>
      </c>
      <c r="AD46" s="15">
        <v>0.84799999999999998</v>
      </c>
      <c r="AE46" s="13">
        <v>0.2</v>
      </c>
      <c r="AF46" s="13">
        <v>0.2</v>
      </c>
      <c r="AG46" s="13">
        <v>0.25</v>
      </c>
      <c r="AH46" s="13">
        <v>0.2</v>
      </c>
      <c r="AI46" s="13" t="s">
        <v>87</v>
      </c>
    </row>
    <row r="47" spans="1:35" s="16" customFormat="1" x14ac:dyDescent="0.25">
      <c r="A47" s="16" t="s">
        <v>35</v>
      </c>
      <c r="B47" s="16" t="s">
        <v>68</v>
      </c>
      <c r="C47" s="24" t="s">
        <v>69</v>
      </c>
      <c r="D47" s="16">
        <v>5</v>
      </c>
      <c r="E47" s="16" t="s">
        <v>1</v>
      </c>
      <c r="F47" s="16">
        <v>7.8</v>
      </c>
      <c r="G47" s="17">
        <v>1.8</v>
      </c>
      <c r="H47" s="16">
        <v>30</v>
      </c>
      <c r="I47" s="16" t="s">
        <v>25</v>
      </c>
      <c r="J47" s="16">
        <v>3</v>
      </c>
      <c r="K47" s="17">
        <v>4.8</v>
      </c>
      <c r="L47" s="16" t="s">
        <v>28</v>
      </c>
      <c r="M47" s="16">
        <v>2</v>
      </c>
      <c r="N47" s="17">
        <v>3.9</v>
      </c>
      <c r="O47" s="21">
        <v>0.2</v>
      </c>
      <c r="P47" s="16" t="s">
        <v>2</v>
      </c>
      <c r="Q47" s="16">
        <v>1</v>
      </c>
      <c r="R47" s="17">
        <v>1.95</v>
      </c>
      <c r="S47" s="16" t="s">
        <v>3</v>
      </c>
      <c r="T47" s="16">
        <v>2</v>
      </c>
      <c r="U47" s="17">
        <v>0.65</v>
      </c>
      <c r="V47" s="16" t="s">
        <v>7</v>
      </c>
      <c r="W47" s="16">
        <v>0.16600000000000001</v>
      </c>
      <c r="X47" s="16">
        <f t="shared" si="0"/>
        <v>0.16600000000000001</v>
      </c>
      <c r="Y47" s="16">
        <v>33.25</v>
      </c>
      <c r="Z47" s="16" t="s">
        <v>64</v>
      </c>
      <c r="AA47" s="16" t="s">
        <v>62</v>
      </c>
      <c r="AB47" s="16" t="s">
        <v>66</v>
      </c>
      <c r="AC47" s="16">
        <v>18</v>
      </c>
      <c r="AD47" s="18">
        <v>0.85299999999999998</v>
      </c>
      <c r="AE47" s="16">
        <v>0.2</v>
      </c>
      <c r="AF47" s="16">
        <v>0.2</v>
      </c>
      <c r="AG47" s="16">
        <v>0.25</v>
      </c>
      <c r="AH47" s="16">
        <v>0.2</v>
      </c>
      <c r="AI47" s="13" t="s">
        <v>87</v>
      </c>
    </row>
    <row r="48" spans="1:35" s="16" customFormat="1" x14ac:dyDescent="0.25">
      <c r="A48" s="16" t="s">
        <v>35</v>
      </c>
      <c r="B48" s="16" t="s">
        <v>68</v>
      </c>
      <c r="C48" s="24" t="s">
        <v>69</v>
      </c>
      <c r="D48" s="16">
        <v>5</v>
      </c>
      <c r="E48" s="16" t="s">
        <v>1</v>
      </c>
      <c r="F48" s="16">
        <v>7.8</v>
      </c>
      <c r="G48" s="17">
        <v>1.8</v>
      </c>
      <c r="H48" s="16">
        <v>60</v>
      </c>
      <c r="I48" s="16" t="s">
        <v>26</v>
      </c>
      <c r="J48" s="16">
        <v>3</v>
      </c>
      <c r="K48" s="17">
        <v>7.75</v>
      </c>
      <c r="L48" s="16" t="s">
        <v>29</v>
      </c>
      <c r="M48" s="16">
        <v>2</v>
      </c>
      <c r="N48" s="17">
        <v>5.6</v>
      </c>
      <c r="O48" s="21">
        <v>0.4</v>
      </c>
      <c r="P48" s="16" t="s">
        <v>2</v>
      </c>
      <c r="Q48" s="16">
        <v>1</v>
      </c>
      <c r="R48" s="17">
        <v>1.95</v>
      </c>
      <c r="S48" s="16" t="s">
        <v>3</v>
      </c>
      <c r="T48" s="16">
        <v>2</v>
      </c>
      <c r="U48" s="17">
        <v>0.65</v>
      </c>
      <c r="V48" s="16" t="s">
        <v>7</v>
      </c>
      <c r="W48" s="16">
        <v>0.16600000000000001</v>
      </c>
      <c r="X48" s="16">
        <f t="shared" si="0"/>
        <v>0.33200000000000002</v>
      </c>
      <c r="Y48" s="16">
        <v>33.25</v>
      </c>
      <c r="Z48" s="16" t="s">
        <v>64</v>
      </c>
      <c r="AA48" s="16" t="s">
        <v>62</v>
      </c>
      <c r="AB48" s="16" t="s">
        <v>66</v>
      </c>
      <c r="AC48" s="16">
        <v>18</v>
      </c>
      <c r="AD48" s="18">
        <v>0.85299999999999998</v>
      </c>
      <c r="AE48" s="16">
        <v>0.2</v>
      </c>
      <c r="AF48" s="16">
        <v>0.2</v>
      </c>
      <c r="AG48" s="16">
        <v>0.25</v>
      </c>
      <c r="AH48" s="16">
        <v>0.2</v>
      </c>
      <c r="AI48" s="13" t="s">
        <v>87</v>
      </c>
    </row>
    <row r="49" spans="1:35" s="16" customFormat="1" x14ac:dyDescent="0.25">
      <c r="A49" s="16" t="s">
        <v>35</v>
      </c>
      <c r="B49" s="16" t="s">
        <v>68</v>
      </c>
      <c r="C49" s="24" t="s">
        <v>69</v>
      </c>
      <c r="D49" s="16">
        <v>5</v>
      </c>
      <c r="E49" s="16" t="s">
        <v>1</v>
      </c>
      <c r="F49" s="16">
        <v>7.8</v>
      </c>
      <c r="G49" s="17">
        <v>1.8</v>
      </c>
      <c r="H49" s="16">
        <v>90</v>
      </c>
      <c r="I49" s="16" t="s">
        <v>27</v>
      </c>
      <c r="J49" s="16">
        <v>3</v>
      </c>
      <c r="K49" s="17">
        <v>10.5</v>
      </c>
      <c r="L49" s="16" t="s">
        <v>30</v>
      </c>
      <c r="M49" s="16">
        <v>2</v>
      </c>
      <c r="N49" s="17">
        <v>7.35</v>
      </c>
      <c r="O49" s="21">
        <v>0.6</v>
      </c>
      <c r="P49" s="16" t="s">
        <v>2</v>
      </c>
      <c r="Q49" s="16">
        <v>1</v>
      </c>
      <c r="R49" s="17">
        <v>1.95</v>
      </c>
      <c r="S49" s="16" t="s">
        <v>3</v>
      </c>
      <c r="T49" s="16">
        <v>2</v>
      </c>
      <c r="U49" s="17">
        <v>0.65</v>
      </c>
      <c r="V49" s="16" t="s">
        <v>7</v>
      </c>
      <c r="W49" s="16">
        <v>0.16600000000000001</v>
      </c>
      <c r="X49" s="16">
        <f t="shared" si="0"/>
        <v>0.49800000000000005</v>
      </c>
      <c r="Y49" s="16">
        <v>33.25</v>
      </c>
      <c r="Z49" s="16" t="s">
        <v>64</v>
      </c>
      <c r="AA49" s="16" t="s">
        <v>62</v>
      </c>
      <c r="AB49" s="16" t="s">
        <v>66</v>
      </c>
      <c r="AC49" s="16">
        <v>18</v>
      </c>
      <c r="AD49" s="18">
        <v>0.85299999999999998</v>
      </c>
      <c r="AE49" s="16">
        <v>0.2</v>
      </c>
      <c r="AF49" s="16">
        <v>0.2</v>
      </c>
      <c r="AG49" s="16">
        <v>0.25</v>
      </c>
      <c r="AH49" s="16">
        <v>0.2</v>
      </c>
      <c r="AI49" s="13" t="s">
        <v>87</v>
      </c>
    </row>
    <row r="50" spans="1:35" s="13" customFormat="1" x14ac:dyDescent="0.25">
      <c r="A50" s="13" t="s">
        <v>35</v>
      </c>
      <c r="B50" s="13" t="s">
        <v>34</v>
      </c>
      <c r="C50" s="23" t="s">
        <v>69</v>
      </c>
      <c r="D50" s="13">
        <v>3</v>
      </c>
      <c r="E50" s="13" t="s">
        <v>0</v>
      </c>
      <c r="F50" s="13">
        <v>6.5</v>
      </c>
      <c r="G50" s="14">
        <v>1.8</v>
      </c>
      <c r="H50" s="13">
        <v>30</v>
      </c>
      <c r="I50" s="13" t="s">
        <v>25</v>
      </c>
      <c r="J50" s="13">
        <v>3</v>
      </c>
      <c r="K50" s="14">
        <v>4.8</v>
      </c>
      <c r="L50" s="13" t="s">
        <v>28</v>
      </c>
      <c r="M50" s="13">
        <v>2</v>
      </c>
      <c r="N50" s="14">
        <v>3.9</v>
      </c>
      <c r="O50" s="20">
        <v>0.2</v>
      </c>
      <c r="P50" s="13" t="s">
        <v>2</v>
      </c>
      <c r="Q50" s="13">
        <v>1</v>
      </c>
      <c r="R50" s="14">
        <v>1.95</v>
      </c>
      <c r="S50" s="13" t="s">
        <v>3</v>
      </c>
      <c r="T50" s="13">
        <v>2</v>
      </c>
      <c r="U50" s="14">
        <v>0.65</v>
      </c>
      <c r="V50" s="13" t="s">
        <v>52</v>
      </c>
      <c r="W50" s="13">
        <v>0.16600000000000001</v>
      </c>
      <c r="X50" s="13">
        <f t="shared" si="0"/>
        <v>0.16600000000000001</v>
      </c>
      <c r="Y50" s="13">
        <v>33.25</v>
      </c>
      <c r="Z50" s="13" t="s">
        <v>53</v>
      </c>
      <c r="AA50" s="13" t="s">
        <v>54</v>
      </c>
      <c r="AB50" s="13" t="s">
        <v>58</v>
      </c>
      <c r="AC50" s="13">
        <v>17</v>
      </c>
      <c r="AD50" s="15">
        <v>0.57199999999999995</v>
      </c>
      <c r="AE50" s="13">
        <v>0.2</v>
      </c>
      <c r="AF50" s="13">
        <v>0.2</v>
      </c>
      <c r="AG50" s="13">
        <v>0.25</v>
      </c>
      <c r="AH50" s="13">
        <v>0.2</v>
      </c>
      <c r="AI50" s="13" t="s">
        <v>87</v>
      </c>
    </row>
    <row r="51" spans="1:35" s="13" customFormat="1" x14ac:dyDescent="0.25">
      <c r="A51" s="13" t="s">
        <v>35</v>
      </c>
      <c r="B51" s="13" t="s">
        <v>34</v>
      </c>
      <c r="C51" s="23" t="s">
        <v>69</v>
      </c>
      <c r="D51" s="13">
        <v>3</v>
      </c>
      <c r="E51" s="13" t="s">
        <v>0</v>
      </c>
      <c r="F51" s="13">
        <v>6.5</v>
      </c>
      <c r="G51" s="14">
        <v>1.8</v>
      </c>
      <c r="H51" s="13">
        <v>60</v>
      </c>
      <c r="I51" s="13" t="s">
        <v>26</v>
      </c>
      <c r="J51" s="13">
        <v>3</v>
      </c>
      <c r="K51" s="14">
        <v>7.75</v>
      </c>
      <c r="L51" s="13" t="s">
        <v>29</v>
      </c>
      <c r="M51" s="13">
        <v>2</v>
      </c>
      <c r="N51" s="14">
        <v>5.6</v>
      </c>
      <c r="O51" s="20">
        <v>0.4</v>
      </c>
      <c r="P51" s="13" t="s">
        <v>2</v>
      </c>
      <c r="Q51" s="13">
        <v>1</v>
      </c>
      <c r="R51" s="14">
        <v>1.95</v>
      </c>
      <c r="S51" s="13" t="s">
        <v>3</v>
      </c>
      <c r="T51" s="13">
        <v>2</v>
      </c>
      <c r="U51" s="14">
        <v>0.65</v>
      </c>
      <c r="V51" s="13" t="s">
        <v>52</v>
      </c>
      <c r="W51" s="13">
        <v>0.16600000000000001</v>
      </c>
      <c r="X51" s="13">
        <f t="shared" si="0"/>
        <v>0.33200000000000002</v>
      </c>
      <c r="Y51" s="13">
        <v>33.25</v>
      </c>
      <c r="Z51" s="13" t="s">
        <v>53</v>
      </c>
      <c r="AA51" s="13" t="s">
        <v>54</v>
      </c>
      <c r="AB51" s="13" t="s">
        <v>58</v>
      </c>
      <c r="AC51" s="13">
        <v>17</v>
      </c>
      <c r="AD51" s="15">
        <v>0.57199999999999995</v>
      </c>
      <c r="AE51" s="13">
        <v>0.2</v>
      </c>
      <c r="AF51" s="13">
        <v>0.2</v>
      </c>
      <c r="AG51" s="13">
        <v>0.25</v>
      </c>
      <c r="AH51" s="13">
        <v>0.2</v>
      </c>
      <c r="AI51" s="13" t="s">
        <v>87</v>
      </c>
    </row>
    <row r="52" spans="1:35" s="13" customFormat="1" x14ac:dyDescent="0.25">
      <c r="A52" s="13" t="s">
        <v>35</v>
      </c>
      <c r="B52" s="13" t="s">
        <v>34</v>
      </c>
      <c r="C52" s="23" t="s">
        <v>69</v>
      </c>
      <c r="D52" s="13">
        <v>3</v>
      </c>
      <c r="E52" s="13" t="s">
        <v>0</v>
      </c>
      <c r="F52" s="13">
        <v>6.5</v>
      </c>
      <c r="G52" s="14">
        <v>1.8</v>
      </c>
      <c r="H52" s="13">
        <v>90</v>
      </c>
      <c r="I52" s="13" t="s">
        <v>27</v>
      </c>
      <c r="J52" s="13">
        <v>3</v>
      </c>
      <c r="K52" s="14">
        <v>10.5</v>
      </c>
      <c r="L52" s="13" t="s">
        <v>30</v>
      </c>
      <c r="M52" s="13">
        <v>2</v>
      </c>
      <c r="N52" s="14">
        <v>7.35</v>
      </c>
      <c r="O52" s="20">
        <v>0.6</v>
      </c>
      <c r="P52" s="13" t="s">
        <v>2</v>
      </c>
      <c r="Q52" s="13">
        <v>1</v>
      </c>
      <c r="R52" s="14">
        <v>1.95</v>
      </c>
      <c r="S52" s="13" t="s">
        <v>3</v>
      </c>
      <c r="T52" s="13">
        <v>2</v>
      </c>
      <c r="U52" s="14">
        <v>0.65</v>
      </c>
      <c r="V52" s="13" t="s">
        <v>52</v>
      </c>
      <c r="W52" s="13">
        <v>0.16600000000000001</v>
      </c>
      <c r="X52" s="13">
        <f t="shared" si="0"/>
        <v>0.49800000000000005</v>
      </c>
      <c r="Y52" s="13">
        <v>33.25</v>
      </c>
      <c r="Z52" s="13" t="s">
        <v>53</v>
      </c>
      <c r="AA52" s="13" t="s">
        <v>54</v>
      </c>
      <c r="AB52" s="13" t="s">
        <v>58</v>
      </c>
      <c r="AC52" s="13">
        <v>17</v>
      </c>
      <c r="AD52" s="15">
        <v>0.57199999999999995</v>
      </c>
      <c r="AE52" s="13">
        <v>0.2</v>
      </c>
      <c r="AF52" s="13">
        <v>0.2</v>
      </c>
      <c r="AG52" s="13">
        <v>0.25</v>
      </c>
      <c r="AH52" s="13">
        <v>0.2</v>
      </c>
      <c r="AI52" s="13" t="s">
        <v>87</v>
      </c>
    </row>
    <row r="53" spans="1:35" s="16" customFormat="1" x14ac:dyDescent="0.25">
      <c r="A53" s="16" t="s">
        <v>35</v>
      </c>
      <c r="B53" s="16" t="s">
        <v>34</v>
      </c>
      <c r="C53" s="24" t="s">
        <v>69</v>
      </c>
      <c r="D53" s="16">
        <v>3</v>
      </c>
      <c r="E53" s="16" t="s">
        <v>0</v>
      </c>
      <c r="F53" s="16">
        <v>6.5</v>
      </c>
      <c r="G53" s="17">
        <v>1.8</v>
      </c>
      <c r="H53" s="16">
        <v>30</v>
      </c>
      <c r="I53" s="16" t="s">
        <v>25</v>
      </c>
      <c r="J53" s="16">
        <v>3</v>
      </c>
      <c r="K53" s="17">
        <v>4.8</v>
      </c>
      <c r="L53" s="16" t="s">
        <v>28</v>
      </c>
      <c r="M53" s="16">
        <v>2</v>
      </c>
      <c r="N53" s="17">
        <v>3.9</v>
      </c>
      <c r="O53" s="21">
        <v>0.2</v>
      </c>
      <c r="P53" s="16" t="s">
        <v>2</v>
      </c>
      <c r="Q53" s="16">
        <v>1</v>
      </c>
      <c r="R53" s="17">
        <v>1.95</v>
      </c>
      <c r="S53" s="16" t="s">
        <v>3</v>
      </c>
      <c r="T53" s="16">
        <v>2</v>
      </c>
      <c r="U53" s="17">
        <v>0.65</v>
      </c>
      <c r="V53" s="16" t="s">
        <v>6</v>
      </c>
      <c r="W53" s="16">
        <v>0.16600000000000001</v>
      </c>
      <c r="X53" s="16">
        <f t="shared" si="0"/>
        <v>0.16600000000000001</v>
      </c>
      <c r="Y53" s="16">
        <v>33.25</v>
      </c>
      <c r="Z53" s="16" t="s">
        <v>59</v>
      </c>
      <c r="AA53" s="16" t="s">
        <v>54</v>
      </c>
      <c r="AB53" s="16" t="s">
        <v>60</v>
      </c>
      <c r="AC53" s="16">
        <v>17</v>
      </c>
      <c r="AD53" s="18">
        <v>0.60399999999999998</v>
      </c>
      <c r="AE53" s="16">
        <v>0.2</v>
      </c>
      <c r="AF53" s="16">
        <v>0.2</v>
      </c>
      <c r="AG53" s="16">
        <v>0.25</v>
      </c>
      <c r="AH53" s="16">
        <v>0.2</v>
      </c>
      <c r="AI53" s="13" t="s">
        <v>87</v>
      </c>
    </row>
    <row r="54" spans="1:35" s="16" customFormat="1" x14ac:dyDescent="0.25">
      <c r="A54" s="16" t="s">
        <v>35</v>
      </c>
      <c r="B54" s="16" t="s">
        <v>34</v>
      </c>
      <c r="C54" s="24" t="s">
        <v>69</v>
      </c>
      <c r="D54" s="16">
        <v>3</v>
      </c>
      <c r="E54" s="16" t="s">
        <v>0</v>
      </c>
      <c r="F54" s="16">
        <v>6.5</v>
      </c>
      <c r="G54" s="17">
        <v>1.8</v>
      </c>
      <c r="H54" s="16">
        <v>60</v>
      </c>
      <c r="I54" s="16" t="s">
        <v>26</v>
      </c>
      <c r="J54" s="16">
        <v>3</v>
      </c>
      <c r="K54" s="17">
        <v>7.75</v>
      </c>
      <c r="L54" s="16" t="s">
        <v>29</v>
      </c>
      <c r="M54" s="16">
        <v>2</v>
      </c>
      <c r="N54" s="17">
        <v>5.6</v>
      </c>
      <c r="O54" s="21">
        <v>0.4</v>
      </c>
      <c r="P54" s="16" t="s">
        <v>2</v>
      </c>
      <c r="Q54" s="16">
        <v>1</v>
      </c>
      <c r="R54" s="17">
        <v>1.95</v>
      </c>
      <c r="S54" s="16" t="s">
        <v>3</v>
      </c>
      <c r="T54" s="16">
        <v>2</v>
      </c>
      <c r="U54" s="17">
        <v>0.65</v>
      </c>
      <c r="V54" s="16" t="s">
        <v>6</v>
      </c>
      <c r="W54" s="16">
        <v>0.16600000000000001</v>
      </c>
      <c r="X54" s="16">
        <f t="shared" si="0"/>
        <v>0.33200000000000002</v>
      </c>
      <c r="Y54" s="16">
        <v>33.25</v>
      </c>
      <c r="Z54" s="16" t="s">
        <v>59</v>
      </c>
      <c r="AA54" s="16" t="s">
        <v>54</v>
      </c>
      <c r="AB54" s="16" t="s">
        <v>60</v>
      </c>
      <c r="AC54" s="16">
        <v>17</v>
      </c>
      <c r="AD54" s="18">
        <v>0.60399999999999998</v>
      </c>
      <c r="AE54" s="16">
        <v>0.2</v>
      </c>
      <c r="AF54" s="16">
        <v>0.2</v>
      </c>
      <c r="AG54" s="16">
        <v>0.25</v>
      </c>
      <c r="AH54" s="16">
        <v>0.2</v>
      </c>
      <c r="AI54" s="13" t="s">
        <v>87</v>
      </c>
    </row>
    <row r="55" spans="1:35" s="16" customFormat="1" x14ac:dyDescent="0.25">
      <c r="A55" s="16" t="s">
        <v>35</v>
      </c>
      <c r="B55" s="16" t="s">
        <v>34</v>
      </c>
      <c r="C55" s="24" t="s">
        <v>69</v>
      </c>
      <c r="D55" s="16">
        <v>3</v>
      </c>
      <c r="E55" s="16" t="s">
        <v>0</v>
      </c>
      <c r="F55" s="16">
        <v>6.5</v>
      </c>
      <c r="G55" s="17">
        <v>1.8</v>
      </c>
      <c r="H55" s="16">
        <v>90</v>
      </c>
      <c r="I55" s="16" t="s">
        <v>27</v>
      </c>
      <c r="J55" s="16">
        <v>3</v>
      </c>
      <c r="K55" s="17">
        <v>10.5</v>
      </c>
      <c r="L55" s="16" t="s">
        <v>30</v>
      </c>
      <c r="M55" s="16">
        <v>2</v>
      </c>
      <c r="N55" s="17">
        <v>7.35</v>
      </c>
      <c r="O55" s="21">
        <v>0.6</v>
      </c>
      <c r="P55" s="16" t="s">
        <v>2</v>
      </c>
      <c r="Q55" s="16">
        <v>1</v>
      </c>
      <c r="R55" s="17">
        <v>1.95</v>
      </c>
      <c r="S55" s="16" t="s">
        <v>3</v>
      </c>
      <c r="T55" s="16">
        <v>2</v>
      </c>
      <c r="U55" s="17">
        <v>0.65</v>
      </c>
      <c r="V55" s="16" t="s">
        <v>6</v>
      </c>
      <c r="W55" s="16">
        <v>0.16600000000000001</v>
      </c>
      <c r="X55" s="16">
        <f t="shared" si="0"/>
        <v>0.49800000000000005</v>
      </c>
      <c r="Y55" s="16">
        <v>33.25</v>
      </c>
      <c r="Z55" s="16" t="s">
        <v>59</v>
      </c>
      <c r="AA55" s="16" t="s">
        <v>54</v>
      </c>
      <c r="AB55" s="16" t="s">
        <v>60</v>
      </c>
      <c r="AC55" s="16">
        <v>17</v>
      </c>
      <c r="AD55" s="18">
        <v>0.60399999999999998</v>
      </c>
      <c r="AE55" s="16">
        <v>0.2</v>
      </c>
      <c r="AF55" s="16">
        <v>0.2</v>
      </c>
      <c r="AG55" s="16">
        <v>0.25</v>
      </c>
      <c r="AH55" s="16">
        <v>0.2</v>
      </c>
      <c r="AI55" s="13" t="s">
        <v>87</v>
      </c>
    </row>
    <row r="56" spans="1:35" s="13" customFormat="1" x14ac:dyDescent="0.25">
      <c r="A56" s="13" t="s">
        <v>35</v>
      </c>
      <c r="B56" s="13" t="s">
        <v>34</v>
      </c>
      <c r="C56" s="23" t="s">
        <v>69</v>
      </c>
      <c r="D56" s="13">
        <v>3</v>
      </c>
      <c r="E56" s="13" t="s">
        <v>0</v>
      </c>
      <c r="F56" s="13">
        <v>6.5</v>
      </c>
      <c r="G56" s="14">
        <v>1.8</v>
      </c>
      <c r="H56" s="13">
        <v>30</v>
      </c>
      <c r="I56" s="13" t="s">
        <v>25</v>
      </c>
      <c r="J56" s="13">
        <v>3</v>
      </c>
      <c r="K56" s="14">
        <v>4.8</v>
      </c>
      <c r="L56" s="13" t="s">
        <v>28</v>
      </c>
      <c r="M56" s="13">
        <v>2</v>
      </c>
      <c r="N56" s="14">
        <v>3.9</v>
      </c>
      <c r="O56" s="20">
        <v>0.2</v>
      </c>
      <c r="P56" s="13" t="s">
        <v>2</v>
      </c>
      <c r="Q56" s="13">
        <v>1</v>
      </c>
      <c r="R56" s="14">
        <v>1.95</v>
      </c>
      <c r="S56" s="13" t="s">
        <v>3</v>
      </c>
      <c r="T56" s="13">
        <v>2</v>
      </c>
      <c r="U56" s="14">
        <v>0.65</v>
      </c>
      <c r="V56" s="13" t="s">
        <v>61</v>
      </c>
      <c r="W56" s="13">
        <v>0.16600000000000001</v>
      </c>
      <c r="X56" s="13">
        <f t="shared" si="0"/>
        <v>0.16600000000000001</v>
      </c>
      <c r="Y56" s="13">
        <v>33.25</v>
      </c>
      <c r="Z56" s="13" t="s">
        <v>63</v>
      </c>
      <c r="AA56" s="13" t="s">
        <v>62</v>
      </c>
      <c r="AB56" s="13" t="s">
        <v>65</v>
      </c>
      <c r="AC56" s="13">
        <v>18</v>
      </c>
      <c r="AD56" s="15">
        <v>0.84799999999999998</v>
      </c>
      <c r="AE56" s="13">
        <v>0.2</v>
      </c>
      <c r="AF56" s="13">
        <v>0.2</v>
      </c>
      <c r="AG56" s="13">
        <v>0.25</v>
      </c>
      <c r="AH56" s="13">
        <v>0.2</v>
      </c>
      <c r="AI56" s="13" t="s">
        <v>87</v>
      </c>
    </row>
    <row r="57" spans="1:35" s="13" customFormat="1" x14ac:dyDescent="0.25">
      <c r="A57" s="13" t="s">
        <v>35</v>
      </c>
      <c r="B57" s="13" t="s">
        <v>34</v>
      </c>
      <c r="C57" s="23" t="s">
        <v>69</v>
      </c>
      <c r="D57" s="13">
        <v>3</v>
      </c>
      <c r="E57" s="13" t="s">
        <v>0</v>
      </c>
      <c r="F57" s="13">
        <v>6.5</v>
      </c>
      <c r="G57" s="14">
        <v>1.8</v>
      </c>
      <c r="H57" s="13">
        <v>60</v>
      </c>
      <c r="I57" s="13" t="s">
        <v>26</v>
      </c>
      <c r="J57" s="13">
        <v>3</v>
      </c>
      <c r="K57" s="14">
        <v>7.75</v>
      </c>
      <c r="L57" s="13" t="s">
        <v>29</v>
      </c>
      <c r="M57" s="13">
        <v>2</v>
      </c>
      <c r="N57" s="14">
        <v>5.6</v>
      </c>
      <c r="O57" s="20">
        <v>0.4</v>
      </c>
      <c r="P57" s="13" t="s">
        <v>2</v>
      </c>
      <c r="Q57" s="13">
        <v>1</v>
      </c>
      <c r="R57" s="14">
        <v>1.95</v>
      </c>
      <c r="S57" s="13" t="s">
        <v>3</v>
      </c>
      <c r="T57" s="13">
        <v>2</v>
      </c>
      <c r="U57" s="14">
        <v>0.65</v>
      </c>
      <c r="V57" s="13" t="s">
        <v>61</v>
      </c>
      <c r="W57" s="13">
        <v>0.16600000000000001</v>
      </c>
      <c r="X57" s="13">
        <f t="shared" si="0"/>
        <v>0.33200000000000002</v>
      </c>
      <c r="Y57" s="13">
        <v>33.25</v>
      </c>
      <c r="Z57" s="13" t="s">
        <v>63</v>
      </c>
      <c r="AA57" s="13" t="s">
        <v>62</v>
      </c>
      <c r="AB57" s="13" t="s">
        <v>65</v>
      </c>
      <c r="AC57" s="13">
        <v>18</v>
      </c>
      <c r="AD57" s="15">
        <v>0.84799999999999998</v>
      </c>
      <c r="AE57" s="13">
        <v>0.2</v>
      </c>
      <c r="AF57" s="13">
        <v>0.2</v>
      </c>
      <c r="AG57" s="13">
        <v>0.25</v>
      </c>
      <c r="AH57" s="13">
        <v>0.2</v>
      </c>
      <c r="AI57" s="13" t="s">
        <v>87</v>
      </c>
    </row>
    <row r="58" spans="1:35" s="13" customFormat="1" x14ac:dyDescent="0.25">
      <c r="A58" s="13" t="s">
        <v>35</v>
      </c>
      <c r="B58" s="13" t="s">
        <v>34</v>
      </c>
      <c r="C58" s="23" t="s">
        <v>69</v>
      </c>
      <c r="D58" s="13">
        <v>3</v>
      </c>
      <c r="E58" s="13" t="s">
        <v>0</v>
      </c>
      <c r="F58" s="13">
        <v>6.5</v>
      </c>
      <c r="G58" s="14">
        <v>1.8</v>
      </c>
      <c r="H58" s="13">
        <v>90</v>
      </c>
      <c r="I58" s="13" t="s">
        <v>27</v>
      </c>
      <c r="J58" s="13">
        <v>3</v>
      </c>
      <c r="K58" s="14">
        <v>10.5</v>
      </c>
      <c r="L58" s="13" t="s">
        <v>30</v>
      </c>
      <c r="M58" s="13">
        <v>2</v>
      </c>
      <c r="N58" s="14">
        <v>7.35</v>
      </c>
      <c r="O58" s="20">
        <v>0.6</v>
      </c>
      <c r="P58" s="13" t="s">
        <v>2</v>
      </c>
      <c r="Q58" s="13">
        <v>1</v>
      </c>
      <c r="R58" s="14">
        <v>1.95</v>
      </c>
      <c r="S58" s="13" t="s">
        <v>3</v>
      </c>
      <c r="T58" s="13">
        <v>2</v>
      </c>
      <c r="U58" s="14">
        <v>0.65</v>
      </c>
      <c r="V58" s="13" t="s">
        <v>61</v>
      </c>
      <c r="W58" s="13">
        <v>0.16600000000000001</v>
      </c>
      <c r="X58" s="13">
        <f t="shared" si="0"/>
        <v>0.49800000000000005</v>
      </c>
      <c r="Y58" s="13">
        <v>33.25</v>
      </c>
      <c r="Z58" s="13" t="s">
        <v>63</v>
      </c>
      <c r="AA58" s="13" t="s">
        <v>62</v>
      </c>
      <c r="AB58" s="13" t="s">
        <v>65</v>
      </c>
      <c r="AC58" s="13">
        <v>18</v>
      </c>
      <c r="AD58" s="15">
        <v>0.84799999999999998</v>
      </c>
      <c r="AE58" s="13">
        <v>0.2</v>
      </c>
      <c r="AF58" s="13">
        <v>0.2</v>
      </c>
      <c r="AG58" s="13">
        <v>0.25</v>
      </c>
      <c r="AH58" s="13">
        <v>0.2</v>
      </c>
      <c r="AI58" s="13" t="s">
        <v>87</v>
      </c>
    </row>
    <row r="59" spans="1:35" s="16" customFormat="1" x14ac:dyDescent="0.25">
      <c r="A59" s="16" t="s">
        <v>35</v>
      </c>
      <c r="B59" s="16" t="s">
        <v>34</v>
      </c>
      <c r="C59" s="24" t="s">
        <v>69</v>
      </c>
      <c r="D59" s="16">
        <v>3</v>
      </c>
      <c r="E59" s="16" t="s">
        <v>0</v>
      </c>
      <c r="F59" s="16">
        <v>6.5</v>
      </c>
      <c r="G59" s="17">
        <v>1.8</v>
      </c>
      <c r="H59" s="16">
        <v>30</v>
      </c>
      <c r="I59" s="16" t="s">
        <v>25</v>
      </c>
      <c r="J59" s="16">
        <v>3</v>
      </c>
      <c r="K59" s="17">
        <v>4.8</v>
      </c>
      <c r="L59" s="16" t="s">
        <v>28</v>
      </c>
      <c r="M59" s="16">
        <v>2</v>
      </c>
      <c r="N59" s="17">
        <v>3.9</v>
      </c>
      <c r="O59" s="21">
        <v>0.2</v>
      </c>
      <c r="P59" s="16" t="s">
        <v>2</v>
      </c>
      <c r="Q59" s="16">
        <v>1</v>
      </c>
      <c r="R59" s="17">
        <v>1.95</v>
      </c>
      <c r="S59" s="16" t="s">
        <v>3</v>
      </c>
      <c r="T59" s="16">
        <v>2</v>
      </c>
      <c r="U59" s="17">
        <v>0.65</v>
      </c>
      <c r="V59" s="16" t="s">
        <v>7</v>
      </c>
      <c r="W59" s="16">
        <v>0.16600000000000001</v>
      </c>
      <c r="X59" s="16">
        <f t="shared" si="0"/>
        <v>0.16600000000000001</v>
      </c>
      <c r="Y59" s="16">
        <v>33.25</v>
      </c>
      <c r="Z59" s="16" t="s">
        <v>64</v>
      </c>
      <c r="AA59" s="16" t="s">
        <v>62</v>
      </c>
      <c r="AB59" s="16" t="s">
        <v>66</v>
      </c>
      <c r="AC59" s="16">
        <v>18</v>
      </c>
      <c r="AD59" s="18">
        <v>0.85299999999999998</v>
      </c>
      <c r="AE59" s="16">
        <v>0.2</v>
      </c>
      <c r="AF59" s="16">
        <v>0.2</v>
      </c>
      <c r="AG59" s="16">
        <v>0.25</v>
      </c>
      <c r="AH59" s="16">
        <v>0.2</v>
      </c>
      <c r="AI59" s="13" t="s">
        <v>87</v>
      </c>
    </row>
    <row r="60" spans="1:35" s="16" customFormat="1" x14ac:dyDescent="0.25">
      <c r="A60" s="16" t="s">
        <v>35</v>
      </c>
      <c r="B60" s="16" t="s">
        <v>34</v>
      </c>
      <c r="C60" s="24" t="s">
        <v>69</v>
      </c>
      <c r="D60" s="16">
        <v>3</v>
      </c>
      <c r="E60" s="16" t="s">
        <v>0</v>
      </c>
      <c r="F60" s="16">
        <v>6.5</v>
      </c>
      <c r="G60" s="17">
        <v>1.8</v>
      </c>
      <c r="H60" s="16">
        <v>60</v>
      </c>
      <c r="I60" s="16" t="s">
        <v>26</v>
      </c>
      <c r="J60" s="16">
        <v>3</v>
      </c>
      <c r="K60" s="17">
        <v>7.75</v>
      </c>
      <c r="L60" s="16" t="s">
        <v>29</v>
      </c>
      <c r="M60" s="16">
        <v>2</v>
      </c>
      <c r="N60" s="17">
        <v>5.6</v>
      </c>
      <c r="O60" s="21">
        <v>0.4</v>
      </c>
      <c r="P60" s="16" t="s">
        <v>2</v>
      </c>
      <c r="Q60" s="16">
        <v>1</v>
      </c>
      <c r="R60" s="17">
        <v>1.95</v>
      </c>
      <c r="S60" s="16" t="s">
        <v>3</v>
      </c>
      <c r="T60" s="16">
        <v>2</v>
      </c>
      <c r="U60" s="17">
        <v>0.65</v>
      </c>
      <c r="V60" s="16" t="s">
        <v>7</v>
      </c>
      <c r="W60" s="16">
        <v>0.16600000000000001</v>
      </c>
      <c r="X60" s="16">
        <f t="shared" si="0"/>
        <v>0.33200000000000002</v>
      </c>
      <c r="Y60" s="16">
        <v>33.25</v>
      </c>
      <c r="Z60" s="16" t="s">
        <v>64</v>
      </c>
      <c r="AA60" s="16" t="s">
        <v>62</v>
      </c>
      <c r="AB60" s="16" t="s">
        <v>66</v>
      </c>
      <c r="AC60" s="16">
        <v>18</v>
      </c>
      <c r="AD60" s="18">
        <v>0.85299999999999998</v>
      </c>
      <c r="AE60" s="16">
        <v>0.2</v>
      </c>
      <c r="AF60" s="16">
        <v>0.2</v>
      </c>
      <c r="AG60" s="16">
        <v>0.25</v>
      </c>
      <c r="AH60" s="16">
        <v>0.2</v>
      </c>
      <c r="AI60" s="13" t="s">
        <v>87</v>
      </c>
    </row>
    <row r="61" spans="1:35" s="16" customFormat="1" x14ac:dyDescent="0.25">
      <c r="A61" s="16" t="s">
        <v>35</v>
      </c>
      <c r="B61" s="16" t="s">
        <v>34</v>
      </c>
      <c r="C61" s="24" t="s">
        <v>69</v>
      </c>
      <c r="D61" s="16">
        <v>3</v>
      </c>
      <c r="E61" s="16" t="s">
        <v>0</v>
      </c>
      <c r="F61" s="16">
        <v>6.5</v>
      </c>
      <c r="G61" s="17">
        <v>1.8</v>
      </c>
      <c r="H61" s="16">
        <v>90</v>
      </c>
      <c r="I61" s="16" t="s">
        <v>27</v>
      </c>
      <c r="J61" s="16">
        <v>3</v>
      </c>
      <c r="K61" s="17">
        <v>10.5</v>
      </c>
      <c r="L61" s="16" t="s">
        <v>30</v>
      </c>
      <c r="M61" s="16">
        <v>2</v>
      </c>
      <c r="N61" s="17">
        <v>7.35</v>
      </c>
      <c r="O61" s="21">
        <v>0.6</v>
      </c>
      <c r="P61" s="16" t="s">
        <v>2</v>
      </c>
      <c r="Q61" s="16">
        <v>1</v>
      </c>
      <c r="R61" s="17">
        <v>1.95</v>
      </c>
      <c r="S61" s="16" t="s">
        <v>3</v>
      </c>
      <c r="T61" s="16">
        <v>2</v>
      </c>
      <c r="U61" s="17">
        <v>0.65</v>
      </c>
      <c r="V61" s="16" t="s">
        <v>7</v>
      </c>
      <c r="W61" s="16">
        <v>0.16600000000000001</v>
      </c>
      <c r="X61" s="16">
        <f t="shared" si="0"/>
        <v>0.49800000000000005</v>
      </c>
      <c r="Y61" s="16">
        <v>33.25</v>
      </c>
      <c r="Z61" s="16" t="s">
        <v>64</v>
      </c>
      <c r="AA61" s="16" t="s">
        <v>62</v>
      </c>
      <c r="AB61" s="16" t="s">
        <v>66</v>
      </c>
      <c r="AC61" s="16">
        <v>18</v>
      </c>
      <c r="AD61" s="18">
        <v>0.85299999999999998</v>
      </c>
      <c r="AE61" s="16">
        <v>0.2</v>
      </c>
      <c r="AF61" s="16">
        <v>0.2</v>
      </c>
      <c r="AG61" s="16">
        <v>0.25</v>
      </c>
      <c r="AH61" s="16">
        <v>0.2</v>
      </c>
      <c r="AI61" s="13" t="s">
        <v>87</v>
      </c>
    </row>
    <row r="62" spans="1:35" s="13" customFormat="1" x14ac:dyDescent="0.25">
      <c r="A62" s="13" t="s">
        <v>35</v>
      </c>
      <c r="B62" s="13" t="s">
        <v>34</v>
      </c>
      <c r="C62" s="23" t="s">
        <v>69</v>
      </c>
      <c r="D62" s="13">
        <v>5</v>
      </c>
      <c r="E62" s="13" t="s">
        <v>1</v>
      </c>
      <c r="F62" s="13">
        <v>6.5</v>
      </c>
      <c r="G62" s="14">
        <v>1.8</v>
      </c>
      <c r="H62" s="13">
        <v>30</v>
      </c>
      <c r="I62" s="13" t="s">
        <v>25</v>
      </c>
      <c r="J62" s="13">
        <v>3</v>
      </c>
      <c r="K62" s="14">
        <v>4.8</v>
      </c>
      <c r="L62" s="13" t="s">
        <v>28</v>
      </c>
      <c r="M62" s="13">
        <v>2</v>
      </c>
      <c r="N62" s="14">
        <v>3.9</v>
      </c>
      <c r="O62" s="20">
        <v>0.2</v>
      </c>
      <c r="P62" s="13" t="s">
        <v>2</v>
      </c>
      <c r="Q62" s="13">
        <v>1</v>
      </c>
      <c r="R62" s="14">
        <v>1.95</v>
      </c>
      <c r="S62" s="13" t="s">
        <v>3</v>
      </c>
      <c r="T62" s="13">
        <v>2</v>
      </c>
      <c r="U62" s="14">
        <v>0.65</v>
      </c>
      <c r="V62" s="13" t="s">
        <v>52</v>
      </c>
      <c r="W62" s="13">
        <v>0.16600000000000001</v>
      </c>
      <c r="X62" s="13">
        <f t="shared" si="0"/>
        <v>0.16600000000000001</v>
      </c>
      <c r="Y62" s="13">
        <v>33.25</v>
      </c>
      <c r="Z62" s="13" t="s">
        <v>53</v>
      </c>
      <c r="AA62" s="13" t="s">
        <v>54</v>
      </c>
      <c r="AB62" s="13" t="s">
        <v>58</v>
      </c>
      <c r="AC62" s="13">
        <v>17</v>
      </c>
      <c r="AD62" s="15">
        <v>0.57199999999999995</v>
      </c>
      <c r="AE62" s="13">
        <v>0.2</v>
      </c>
      <c r="AF62" s="13">
        <v>0.2</v>
      </c>
      <c r="AG62" s="13">
        <v>0.25</v>
      </c>
      <c r="AH62" s="13">
        <v>0.2</v>
      </c>
      <c r="AI62" s="13" t="s">
        <v>87</v>
      </c>
    </row>
    <row r="63" spans="1:35" s="13" customFormat="1" x14ac:dyDescent="0.25">
      <c r="A63" s="13" t="s">
        <v>35</v>
      </c>
      <c r="B63" s="13" t="s">
        <v>34</v>
      </c>
      <c r="C63" s="23" t="s">
        <v>69</v>
      </c>
      <c r="D63" s="13">
        <v>5</v>
      </c>
      <c r="E63" s="13" t="s">
        <v>1</v>
      </c>
      <c r="F63" s="13">
        <v>6.5</v>
      </c>
      <c r="G63" s="14">
        <v>1.8</v>
      </c>
      <c r="H63" s="13">
        <v>60</v>
      </c>
      <c r="I63" s="13" t="s">
        <v>26</v>
      </c>
      <c r="J63" s="13">
        <v>3</v>
      </c>
      <c r="K63" s="14">
        <v>7.75</v>
      </c>
      <c r="L63" s="13" t="s">
        <v>29</v>
      </c>
      <c r="M63" s="13">
        <v>2</v>
      </c>
      <c r="N63" s="14">
        <v>5.6</v>
      </c>
      <c r="O63" s="20">
        <v>0.4</v>
      </c>
      <c r="P63" s="13" t="s">
        <v>2</v>
      </c>
      <c r="Q63" s="13">
        <v>1</v>
      </c>
      <c r="R63" s="14">
        <v>1.95</v>
      </c>
      <c r="S63" s="13" t="s">
        <v>3</v>
      </c>
      <c r="T63" s="13">
        <v>2</v>
      </c>
      <c r="U63" s="14">
        <v>0.65</v>
      </c>
      <c r="V63" s="13" t="s">
        <v>52</v>
      </c>
      <c r="W63" s="13">
        <v>0.16600000000000001</v>
      </c>
      <c r="X63" s="13">
        <f t="shared" si="0"/>
        <v>0.33200000000000002</v>
      </c>
      <c r="Y63" s="13">
        <v>33.25</v>
      </c>
      <c r="Z63" s="13" t="s">
        <v>53</v>
      </c>
      <c r="AA63" s="13" t="s">
        <v>54</v>
      </c>
      <c r="AB63" s="13" t="s">
        <v>58</v>
      </c>
      <c r="AC63" s="13">
        <v>17</v>
      </c>
      <c r="AD63" s="15">
        <v>0.57199999999999995</v>
      </c>
      <c r="AE63" s="13">
        <v>0.2</v>
      </c>
      <c r="AF63" s="13">
        <v>0.2</v>
      </c>
      <c r="AG63" s="13">
        <v>0.25</v>
      </c>
      <c r="AH63" s="13">
        <v>0.2</v>
      </c>
      <c r="AI63" s="13" t="s">
        <v>87</v>
      </c>
    </row>
    <row r="64" spans="1:35" s="13" customFormat="1" x14ac:dyDescent="0.25">
      <c r="A64" s="13" t="s">
        <v>35</v>
      </c>
      <c r="B64" s="13" t="s">
        <v>34</v>
      </c>
      <c r="C64" s="23" t="s">
        <v>69</v>
      </c>
      <c r="D64" s="13">
        <v>5</v>
      </c>
      <c r="E64" s="13" t="s">
        <v>1</v>
      </c>
      <c r="F64" s="13">
        <v>6.5</v>
      </c>
      <c r="G64" s="14">
        <v>1.8</v>
      </c>
      <c r="H64" s="13">
        <v>90</v>
      </c>
      <c r="I64" s="13" t="s">
        <v>27</v>
      </c>
      <c r="J64" s="13">
        <v>3</v>
      </c>
      <c r="K64" s="14">
        <v>10.5</v>
      </c>
      <c r="L64" s="13" t="s">
        <v>30</v>
      </c>
      <c r="M64" s="13">
        <v>2</v>
      </c>
      <c r="N64" s="14">
        <v>7.35</v>
      </c>
      <c r="O64" s="20">
        <v>0.6</v>
      </c>
      <c r="P64" s="13" t="s">
        <v>2</v>
      </c>
      <c r="Q64" s="13">
        <v>1</v>
      </c>
      <c r="R64" s="14">
        <v>1.95</v>
      </c>
      <c r="S64" s="13" t="s">
        <v>3</v>
      </c>
      <c r="T64" s="13">
        <v>2</v>
      </c>
      <c r="U64" s="14">
        <v>0.65</v>
      </c>
      <c r="V64" s="13" t="s">
        <v>52</v>
      </c>
      <c r="W64" s="13">
        <v>0.16600000000000001</v>
      </c>
      <c r="X64" s="13">
        <f t="shared" si="0"/>
        <v>0.49800000000000005</v>
      </c>
      <c r="Y64" s="13">
        <v>33.25</v>
      </c>
      <c r="Z64" s="13" t="s">
        <v>53</v>
      </c>
      <c r="AA64" s="13" t="s">
        <v>54</v>
      </c>
      <c r="AB64" s="13" t="s">
        <v>58</v>
      </c>
      <c r="AC64" s="13">
        <v>17</v>
      </c>
      <c r="AD64" s="15">
        <v>0.57199999999999995</v>
      </c>
      <c r="AE64" s="13">
        <v>0.2</v>
      </c>
      <c r="AF64" s="13">
        <v>0.2</v>
      </c>
      <c r="AG64" s="13">
        <v>0.25</v>
      </c>
      <c r="AH64" s="13">
        <v>0.2</v>
      </c>
      <c r="AI64" s="13" t="s">
        <v>87</v>
      </c>
    </row>
    <row r="65" spans="1:35" s="16" customFormat="1" x14ac:dyDescent="0.25">
      <c r="A65" s="16" t="s">
        <v>35</v>
      </c>
      <c r="B65" s="16" t="s">
        <v>34</v>
      </c>
      <c r="C65" s="24" t="s">
        <v>69</v>
      </c>
      <c r="D65" s="16">
        <v>5</v>
      </c>
      <c r="E65" s="16" t="s">
        <v>1</v>
      </c>
      <c r="F65" s="16">
        <v>6.5</v>
      </c>
      <c r="G65" s="17">
        <v>1.8</v>
      </c>
      <c r="H65" s="16">
        <v>30</v>
      </c>
      <c r="I65" s="16" t="s">
        <v>25</v>
      </c>
      <c r="J65" s="16">
        <v>3</v>
      </c>
      <c r="K65" s="17">
        <v>4.8</v>
      </c>
      <c r="L65" s="16" t="s">
        <v>28</v>
      </c>
      <c r="M65" s="16">
        <v>2</v>
      </c>
      <c r="N65" s="17">
        <v>3.9</v>
      </c>
      <c r="O65" s="21">
        <v>0.2</v>
      </c>
      <c r="P65" s="16" t="s">
        <v>2</v>
      </c>
      <c r="Q65" s="16">
        <v>1</v>
      </c>
      <c r="R65" s="17">
        <v>1.95</v>
      </c>
      <c r="S65" s="16" t="s">
        <v>3</v>
      </c>
      <c r="T65" s="16">
        <v>2</v>
      </c>
      <c r="U65" s="17">
        <v>0.65</v>
      </c>
      <c r="V65" s="16" t="s">
        <v>6</v>
      </c>
      <c r="W65" s="16">
        <v>0.16600000000000001</v>
      </c>
      <c r="X65" s="16">
        <f t="shared" si="0"/>
        <v>0.16600000000000001</v>
      </c>
      <c r="Y65" s="16">
        <v>33.25</v>
      </c>
      <c r="Z65" s="16" t="s">
        <v>59</v>
      </c>
      <c r="AA65" s="16" t="s">
        <v>54</v>
      </c>
      <c r="AB65" s="16" t="s">
        <v>60</v>
      </c>
      <c r="AC65" s="16">
        <v>17</v>
      </c>
      <c r="AD65" s="18">
        <v>0.60399999999999998</v>
      </c>
      <c r="AE65" s="16">
        <v>0.2</v>
      </c>
      <c r="AF65" s="16">
        <v>0.2</v>
      </c>
      <c r="AG65" s="16">
        <v>0.25</v>
      </c>
      <c r="AH65" s="16">
        <v>0.2</v>
      </c>
      <c r="AI65" s="13" t="s">
        <v>87</v>
      </c>
    </row>
    <row r="66" spans="1:35" s="16" customFormat="1" x14ac:dyDescent="0.25">
      <c r="A66" s="16" t="s">
        <v>35</v>
      </c>
      <c r="B66" s="16" t="s">
        <v>34</v>
      </c>
      <c r="C66" s="24" t="s">
        <v>69</v>
      </c>
      <c r="D66" s="16">
        <v>5</v>
      </c>
      <c r="E66" s="16" t="s">
        <v>1</v>
      </c>
      <c r="F66" s="16">
        <v>6.5</v>
      </c>
      <c r="G66" s="17">
        <v>1.8</v>
      </c>
      <c r="H66" s="16">
        <v>60</v>
      </c>
      <c r="I66" s="16" t="s">
        <v>26</v>
      </c>
      <c r="J66" s="16">
        <v>3</v>
      </c>
      <c r="K66" s="17">
        <v>7.75</v>
      </c>
      <c r="L66" s="16" t="s">
        <v>29</v>
      </c>
      <c r="M66" s="16">
        <v>2</v>
      </c>
      <c r="N66" s="17">
        <v>5.6</v>
      </c>
      <c r="O66" s="21">
        <v>0.4</v>
      </c>
      <c r="P66" s="16" t="s">
        <v>2</v>
      </c>
      <c r="Q66" s="16">
        <v>1</v>
      </c>
      <c r="R66" s="17">
        <v>1.95</v>
      </c>
      <c r="S66" s="16" t="s">
        <v>3</v>
      </c>
      <c r="T66" s="16">
        <v>2</v>
      </c>
      <c r="U66" s="17">
        <v>0.65</v>
      </c>
      <c r="V66" s="16" t="s">
        <v>6</v>
      </c>
      <c r="W66" s="16">
        <v>0.16600000000000001</v>
      </c>
      <c r="X66" s="16">
        <f t="shared" si="0"/>
        <v>0.33200000000000002</v>
      </c>
      <c r="Y66" s="16">
        <v>33.25</v>
      </c>
      <c r="Z66" s="16" t="s">
        <v>59</v>
      </c>
      <c r="AA66" s="16" t="s">
        <v>54</v>
      </c>
      <c r="AB66" s="16" t="s">
        <v>60</v>
      </c>
      <c r="AC66" s="16">
        <v>17</v>
      </c>
      <c r="AD66" s="18">
        <v>0.60399999999999998</v>
      </c>
      <c r="AE66" s="16">
        <v>0.2</v>
      </c>
      <c r="AF66" s="16">
        <v>0.2</v>
      </c>
      <c r="AG66" s="16">
        <v>0.25</v>
      </c>
      <c r="AH66" s="16">
        <v>0.2</v>
      </c>
      <c r="AI66" s="13" t="s">
        <v>87</v>
      </c>
    </row>
    <row r="67" spans="1:35" s="16" customFormat="1" x14ac:dyDescent="0.25">
      <c r="A67" s="16" t="s">
        <v>35</v>
      </c>
      <c r="B67" s="16" t="s">
        <v>34</v>
      </c>
      <c r="C67" s="24" t="s">
        <v>69</v>
      </c>
      <c r="D67" s="16">
        <v>5</v>
      </c>
      <c r="E67" s="16" t="s">
        <v>1</v>
      </c>
      <c r="F67" s="16">
        <v>6.5</v>
      </c>
      <c r="G67" s="17">
        <v>1.8</v>
      </c>
      <c r="H67" s="16">
        <v>90</v>
      </c>
      <c r="I67" s="16" t="s">
        <v>27</v>
      </c>
      <c r="J67" s="16">
        <v>3</v>
      </c>
      <c r="K67" s="17">
        <v>10.5</v>
      </c>
      <c r="L67" s="16" t="s">
        <v>30</v>
      </c>
      <c r="M67" s="16">
        <v>2</v>
      </c>
      <c r="N67" s="17">
        <v>7.35</v>
      </c>
      <c r="O67" s="21">
        <v>0.6</v>
      </c>
      <c r="P67" s="16" t="s">
        <v>2</v>
      </c>
      <c r="Q67" s="16">
        <v>1</v>
      </c>
      <c r="R67" s="17">
        <v>1.95</v>
      </c>
      <c r="S67" s="16" t="s">
        <v>3</v>
      </c>
      <c r="T67" s="16">
        <v>2</v>
      </c>
      <c r="U67" s="17">
        <v>0.65</v>
      </c>
      <c r="V67" s="16" t="s">
        <v>6</v>
      </c>
      <c r="W67" s="16">
        <v>0.16600000000000001</v>
      </c>
      <c r="X67" s="16">
        <f t="shared" ref="X67:X73" si="1">W67*O67*(J67+M67)</f>
        <v>0.49800000000000005</v>
      </c>
      <c r="Y67" s="16">
        <v>33.25</v>
      </c>
      <c r="Z67" s="16" t="s">
        <v>59</v>
      </c>
      <c r="AA67" s="16" t="s">
        <v>54</v>
      </c>
      <c r="AB67" s="16" t="s">
        <v>60</v>
      </c>
      <c r="AC67" s="16">
        <v>17</v>
      </c>
      <c r="AD67" s="18">
        <v>0.60399999999999998</v>
      </c>
      <c r="AE67" s="16">
        <v>0.2</v>
      </c>
      <c r="AF67" s="16">
        <v>0.2</v>
      </c>
      <c r="AG67" s="16">
        <v>0.25</v>
      </c>
      <c r="AH67" s="16">
        <v>0.2</v>
      </c>
      <c r="AI67" s="13" t="s">
        <v>87</v>
      </c>
    </row>
    <row r="68" spans="1:35" s="13" customFormat="1" x14ac:dyDescent="0.25">
      <c r="A68" s="13" t="s">
        <v>35</v>
      </c>
      <c r="B68" s="13" t="s">
        <v>34</v>
      </c>
      <c r="C68" s="23" t="s">
        <v>69</v>
      </c>
      <c r="D68" s="13">
        <v>5</v>
      </c>
      <c r="E68" s="13" t="s">
        <v>1</v>
      </c>
      <c r="F68" s="13">
        <v>6.5</v>
      </c>
      <c r="G68" s="14">
        <v>1.8</v>
      </c>
      <c r="H68" s="13">
        <v>30</v>
      </c>
      <c r="I68" s="13" t="s">
        <v>25</v>
      </c>
      <c r="J68" s="13">
        <v>3</v>
      </c>
      <c r="K68" s="14">
        <v>4.8</v>
      </c>
      <c r="L68" s="13" t="s">
        <v>28</v>
      </c>
      <c r="M68" s="13">
        <v>2</v>
      </c>
      <c r="N68" s="14">
        <v>3.9</v>
      </c>
      <c r="O68" s="20">
        <v>0.2</v>
      </c>
      <c r="P68" s="13" t="s">
        <v>2</v>
      </c>
      <c r="Q68" s="13">
        <v>1</v>
      </c>
      <c r="R68" s="14">
        <v>1.95</v>
      </c>
      <c r="S68" s="13" t="s">
        <v>3</v>
      </c>
      <c r="T68" s="13">
        <v>2</v>
      </c>
      <c r="U68" s="14">
        <v>0.65</v>
      </c>
      <c r="V68" s="13" t="s">
        <v>61</v>
      </c>
      <c r="W68" s="13">
        <v>0.16600000000000001</v>
      </c>
      <c r="X68" s="13">
        <f t="shared" si="1"/>
        <v>0.16600000000000001</v>
      </c>
      <c r="Y68" s="13">
        <v>33.25</v>
      </c>
      <c r="Z68" s="13" t="s">
        <v>63</v>
      </c>
      <c r="AA68" s="13" t="s">
        <v>62</v>
      </c>
      <c r="AB68" s="13" t="s">
        <v>65</v>
      </c>
      <c r="AC68" s="13">
        <v>18</v>
      </c>
      <c r="AD68" s="15">
        <v>0.84799999999999998</v>
      </c>
      <c r="AE68" s="13">
        <v>0.2</v>
      </c>
      <c r="AF68" s="13">
        <v>0.2</v>
      </c>
      <c r="AG68" s="13">
        <v>0.25</v>
      </c>
      <c r="AH68" s="13">
        <v>0.2</v>
      </c>
      <c r="AI68" s="13" t="s">
        <v>87</v>
      </c>
    </row>
    <row r="69" spans="1:35" s="13" customFormat="1" x14ac:dyDescent="0.25">
      <c r="A69" s="13" t="s">
        <v>35</v>
      </c>
      <c r="B69" s="13" t="s">
        <v>34</v>
      </c>
      <c r="C69" s="23" t="s">
        <v>69</v>
      </c>
      <c r="D69" s="13">
        <v>5</v>
      </c>
      <c r="E69" s="13" t="s">
        <v>1</v>
      </c>
      <c r="F69" s="13">
        <v>6.5</v>
      </c>
      <c r="G69" s="14">
        <v>1.8</v>
      </c>
      <c r="H69" s="13">
        <v>60</v>
      </c>
      <c r="I69" s="13" t="s">
        <v>26</v>
      </c>
      <c r="J69" s="13">
        <v>3</v>
      </c>
      <c r="K69" s="14">
        <v>7.75</v>
      </c>
      <c r="L69" s="13" t="s">
        <v>29</v>
      </c>
      <c r="M69" s="13">
        <v>2</v>
      </c>
      <c r="N69" s="14">
        <v>5.6</v>
      </c>
      <c r="O69" s="20">
        <v>0.4</v>
      </c>
      <c r="P69" s="13" t="s">
        <v>2</v>
      </c>
      <c r="Q69" s="13">
        <v>1</v>
      </c>
      <c r="R69" s="14">
        <v>1.95</v>
      </c>
      <c r="S69" s="13" t="s">
        <v>3</v>
      </c>
      <c r="T69" s="13">
        <v>2</v>
      </c>
      <c r="U69" s="14">
        <v>0.65</v>
      </c>
      <c r="V69" s="13" t="s">
        <v>61</v>
      </c>
      <c r="W69" s="13">
        <v>0.16600000000000001</v>
      </c>
      <c r="X69" s="13">
        <f t="shared" si="1"/>
        <v>0.33200000000000002</v>
      </c>
      <c r="Y69" s="13">
        <v>33.25</v>
      </c>
      <c r="Z69" s="13" t="s">
        <v>63</v>
      </c>
      <c r="AA69" s="13" t="s">
        <v>62</v>
      </c>
      <c r="AB69" s="13" t="s">
        <v>65</v>
      </c>
      <c r="AC69" s="13">
        <v>18</v>
      </c>
      <c r="AD69" s="15">
        <v>0.84799999999999998</v>
      </c>
      <c r="AE69" s="13">
        <v>0.2</v>
      </c>
      <c r="AF69" s="13">
        <v>0.2</v>
      </c>
      <c r="AG69" s="13">
        <v>0.25</v>
      </c>
      <c r="AH69" s="13">
        <v>0.2</v>
      </c>
      <c r="AI69" s="13" t="s">
        <v>87</v>
      </c>
    </row>
    <row r="70" spans="1:35" s="13" customFormat="1" x14ac:dyDescent="0.25">
      <c r="A70" s="13" t="s">
        <v>35</v>
      </c>
      <c r="B70" s="13" t="s">
        <v>34</v>
      </c>
      <c r="C70" s="23" t="s">
        <v>69</v>
      </c>
      <c r="D70" s="13">
        <v>5</v>
      </c>
      <c r="E70" s="13" t="s">
        <v>1</v>
      </c>
      <c r="F70" s="13">
        <v>6.5</v>
      </c>
      <c r="G70" s="14">
        <v>1.8</v>
      </c>
      <c r="H70" s="13">
        <v>90</v>
      </c>
      <c r="I70" s="13" t="s">
        <v>27</v>
      </c>
      <c r="J70" s="13">
        <v>3</v>
      </c>
      <c r="K70" s="14">
        <v>10.5</v>
      </c>
      <c r="L70" s="13" t="s">
        <v>30</v>
      </c>
      <c r="M70" s="13">
        <v>2</v>
      </c>
      <c r="N70" s="14">
        <v>7.35</v>
      </c>
      <c r="O70" s="20">
        <v>0.6</v>
      </c>
      <c r="P70" s="13" t="s">
        <v>2</v>
      </c>
      <c r="Q70" s="13">
        <v>1</v>
      </c>
      <c r="R70" s="14">
        <v>1.95</v>
      </c>
      <c r="S70" s="13" t="s">
        <v>3</v>
      </c>
      <c r="T70" s="13">
        <v>2</v>
      </c>
      <c r="U70" s="14">
        <v>0.65</v>
      </c>
      <c r="V70" s="13" t="s">
        <v>61</v>
      </c>
      <c r="W70" s="13">
        <v>0.16600000000000001</v>
      </c>
      <c r="X70" s="13">
        <f t="shared" si="1"/>
        <v>0.49800000000000005</v>
      </c>
      <c r="Y70" s="13">
        <v>33.25</v>
      </c>
      <c r="Z70" s="13" t="s">
        <v>63</v>
      </c>
      <c r="AA70" s="13" t="s">
        <v>62</v>
      </c>
      <c r="AB70" s="13" t="s">
        <v>65</v>
      </c>
      <c r="AC70" s="13">
        <v>18</v>
      </c>
      <c r="AD70" s="15">
        <v>0.84799999999999998</v>
      </c>
      <c r="AE70" s="13">
        <v>0.2</v>
      </c>
      <c r="AF70" s="13">
        <v>0.2</v>
      </c>
      <c r="AG70" s="13">
        <v>0.25</v>
      </c>
      <c r="AH70" s="13">
        <v>0.2</v>
      </c>
      <c r="AI70" s="13" t="s">
        <v>87</v>
      </c>
    </row>
    <row r="71" spans="1:35" s="16" customFormat="1" x14ac:dyDescent="0.25">
      <c r="A71" s="16" t="s">
        <v>35</v>
      </c>
      <c r="B71" s="16" t="s">
        <v>34</v>
      </c>
      <c r="C71" s="24" t="s">
        <v>69</v>
      </c>
      <c r="D71" s="16">
        <v>5</v>
      </c>
      <c r="E71" s="16" t="s">
        <v>1</v>
      </c>
      <c r="F71" s="16">
        <v>6.5</v>
      </c>
      <c r="G71" s="17">
        <v>1.8</v>
      </c>
      <c r="H71" s="16">
        <v>30</v>
      </c>
      <c r="I71" s="16" t="s">
        <v>25</v>
      </c>
      <c r="J71" s="16">
        <v>3</v>
      </c>
      <c r="K71" s="17">
        <v>4.8</v>
      </c>
      <c r="L71" s="16" t="s">
        <v>28</v>
      </c>
      <c r="M71" s="16">
        <v>2</v>
      </c>
      <c r="N71" s="17">
        <v>3.9</v>
      </c>
      <c r="O71" s="21">
        <v>0.2</v>
      </c>
      <c r="P71" s="16" t="s">
        <v>2</v>
      </c>
      <c r="Q71" s="16">
        <v>1</v>
      </c>
      <c r="R71" s="17">
        <v>1.95</v>
      </c>
      <c r="S71" s="16" t="s">
        <v>3</v>
      </c>
      <c r="T71" s="16">
        <v>2</v>
      </c>
      <c r="U71" s="17">
        <v>0.65</v>
      </c>
      <c r="V71" s="16" t="s">
        <v>7</v>
      </c>
      <c r="W71" s="16">
        <v>0.16600000000000001</v>
      </c>
      <c r="X71" s="16">
        <f t="shared" si="1"/>
        <v>0.16600000000000001</v>
      </c>
      <c r="Y71" s="16">
        <v>33.25</v>
      </c>
      <c r="Z71" s="16" t="s">
        <v>64</v>
      </c>
      <c r="AA71" s="16" t="s">
        <v>62</v>
      </c>
      <c r="AB71" s="16" t="s">
        <v>66</v>
      </c>
      <c r="AC71" s="16">
        <v>18</v>
      </c>
      <c r="AD71" s="18">
        <v>0.85299999999999998</v>
      </c>
      <c r="AE71" s="16">
        <v>0.2</v>
      </c>
      <c r="AF71" s="16">
        <v>0.2</v>
      </c>
      <c r="AG71" s="16">
        <v>0.25</v>
      </c>
      <c r="AH71" s="16">
        <v>0.2</v>
      </c>
      <c r="AI71" s="13" t="s">
        <v>87</v>
      </c>
    </row>
    <row r="72" spans="1:35" s="16" customFormat="1" x14ac:dyDescent="0.25">
      <c r="A72" s="16" t="s">
        <v>35</v>
      </c>
      <c r="B72" s="16" t="s">
        <v>34</v>
      </c>
      <c r="C72" s="24" t="s">
        <v>69</v>
      </c>
      <c r="D72" s="16">
        <v>5</v>
      </c>
      <c r="E72" s="16" t="s">
        <v>1</v>
      </c>
      <c r="F72" s="16">
        <v>6.5</v>
      </c>
      <c r="G72" s="17">
        <v>1.8</v>
      </c>
      <c r="H72" s="16">
        <v>60</v>
      </c>
      <c r="I72" s="16" t="s">
        <v>26</v>
      </c>
      <c r="J72" s="16">
        <v>3</v>
      </c>
      <c r="K72" s="17">
        <v>7.75</v>
      </c>
      <c r="L72" s="16" t="s">
        <v>29</v>
      </c>
      <c r="M72" s="16">
        <v>2</v>
      </c>
      <c r="N72" s="17">
        <v>5.6</v>
      </c>
      <c r="O72" s="21">
        <v>0.4</v>
      </c>
      <c r="P72" s="16" t="s">
        <v>2</v>
      </c>
      <c r="Q72" s="16">
        <v>1</v>
      </c>
      <c r="R72" s="17">
        <v>1.95</v>
      </c>
      <c r="S72" s="16" t="s">
        <v>3</v>
      </c>
      <c r="T72" s="16">
        <v>2</v>
      </c>
      <c r="U72" s="17">
        <v>0.65</v>
      </c>
      <c r="V72" s="16" t="s">
        <v>7</v>
      </c>
      <c r="W72" s="16">
        <v>0.16600000000000001</v>
      </c>
      <c r="X72" s="16">
        <f t="shared" si="1"/>
        <v>0.33200000000000002</v>
      </c>
      <c r="Y72" s="16">
        <v>33.25</v>
      </c>
      <c r="Z72" s="16" t="s">
        <v>64</v>
      </c>
      <c r="AA72" s="16" t="s">
        <v>62</v>
      </c>
      <c r="AB72" s="16" t="s">
        <v>66</v>
      </c>
      <c r="AC72" s="16">
        <v>18</v>
      </c>
      <c r="AD72" s="18">
        <v>0.85299999999999998</v>
      </c>
      <c r="AE72" s="16">
        <v>0.2</v>
      </c>
      <c r="AF72" s="16">
        <v>0.2</v>
      </c>
      <c r="AG72" s="16">
        <v>0.25</v>
      </c>
      <c r="AH72" s="16">
        <v>0.2</v>
      </c>
      <c r="AI72" s="13" t="s">
        <v>87</v>
      </c>
    </row>
    <row r="73" spans="1:35" s="16" customFormat="1" x14ac:dyDescent="0.25">
      <c r="A73" s="16" t="s">
        <v>35</v>
      </c>
      <c r="B73" s="16" t="s">
        <v>34</v>
      </c>
      <c r="C73" s="24" t="s">
        <v>69</v>
      </c>
      <c r="D73" s="16">
        <v>5</v>
      </c>
      <c r="E73" s="16" t="s">
        <v>1</v>
      </c>
      <c r="F73" s="16">
        <v>6.5</v>
      </c>
      <c r="G73" s="17">
        <v>1.8</v>
      </c>
      <c r="H73" s="16">
        <v>90</v>
      </c>
      <c r="I73" s="16" t="s">
        <v>27</v>
      </c>
      <c r="J73" s="16">
        <v>3</v>
      </c>
      <c r="K73" s="17">
        <v>10.5</v>
      </c>
      <c r="L73" s="16" t="s">
        <v>30</v>
      </c>
      <c r="M73" s="16">
        <v>2</v>
      </c>
      <c r="N73" s="17">
        <v>7.35</v>
      </c>
      <c r="O73" s="21">
        <v>0.6</v>
      </c>
      <c r="P73" s="16" t="s">
        <v>2</v>
      </c>
      <c r="Q73" s="16">
        <v>1</v>
      </c>
      <c r="R73" s="17">
        <v>1.95</v>
      </c>
      <c r="S73" s="16" t="s">
        <v>3</v>
      </c>
      <c r="T73" s="16">
        <v>2</v>
      </c>
      <c r="U73" s="17">
        <v>0.65</v>
      </c>
      <c r="V73" s="16" t="s">
        <v>7</v>
      </c>
      <c r="W73" s="16">
        <v>0.16600000000000001</v>
      </c>
      <c r="X73" s="16">
        <f t="shared" si="1"/>
        <v>0.49800000000000005</v>
      </c>
      <c r="Y73" s="16">
        <v>33.25</v>
      </c>
      <c r="Z73" s="16" t="s">
        <v>64</v>
      </c>
      <c r="AA73" s="16" t="s">
        <v>62</v>
      </c>
      <c r="AB73" s="16" t="s">
        <v>66</v>
      </c>
      <c r="AC73" s="16">
        <v>18</v>
      </c>
      <c r="AD73" s="18">
        <v>0.85299999999999998</v>
      </c>
      <c r="AE73" s="16">
        <v>0.2</v>
      </c>
      <c r="AF73" s="16">
        <v>0.2</v>
      </c>
      <c r="AG73" s="16">
        <v>0.25</v>
      </c>
      <c r="AH73" s="16">
        <v>0.2</v>
      </c>
      <c r="AI73" s="13" t="s">
        <v>87</v>
      </c>
    </row>
    <row r="74" spans="1:35" s="13" customFormat="1" x14ac:dyDescent="0.25">
      <c r="A74" s="13" t="s">
        <v>36</v>
      </c>
      <c r="B74" s="13" t="s">
        <v>85</v>
      </c>
      <c r="C74" s="23"/>
      <c r="D74" s="13">
        <v>3</v>
      </c>
      <c r="E74" s="13" t="s">
        <v>0</v>
      </c>
      <c r="F74" s="13">
        <v>5.2</v>
      </c>
      <c r="G74" s="14">
        <v>1.8</v>
      </c>
      <c r="H74" s="13">
        <v>50</v>
      </c>
      <c r="I74" s="13" t="s">
        <v>26</v>
      </c>
      <c r="J74" s="13">
        <v>3</v>
      </c>
      <c r="K74" s="14">
        <v>7.75</v>
      </c>
      <c r="L74" s="13" t="s">
        <v>29</v>
      </c>
      <c r="M74" s="13">
        <v>2</v>
      </c>
      <c r="N74" s="14">
        <v>5.6</v>
      </c>
      <c r="O74" s="20">
        <v>0.4</v>
      </c>
      <c r="P74" s="13" t="s">
        <v>2</v>
      </c>
      <c r="Q74" s="13">
        <v>1</v>
      </c>
      <c r="R74" s="14">
        <v>1.95</v>
      </c>
      <c r="S74" s="13" t="s">
        <v>3</v>
      </c>
      <c r="T74" s="13">
        <v>2</v>
      </c>
      <c r="U74" s="14">
        <v>0.65</v>
      </c>
      <c r="V74" s="13" t="s">
        <v>52</v>
      </c>
      <c r="W74" s="13">
        <v>0.16600000000000001</v>
      </c>
      <c r="X74" s="13">
        <f>W74*O74*(J74+M74)</f>
        <v>0.33200000000000002</v>
      </c>
      <c r="Y74" s="13">
        <v>33.25</v>
      </c>
      <c r="Z74" s="13" t="s">
        <v>53</v>
      </c>
      <c r="AA74" s="13" t="s">
        <v>54</v>
      </c>
      <c r="AB74" s="13" t="s">
        <v>58</v>
      </c>
      <c r="AC74" s="13">
        <v>17</v>
      </c>
      <c r="AD74" s="15">
        <v>0.57199999999999995</v>
      </c>
      <c r="AE74" s="13">
        <v>0.2</v>
      </c>
      <c r="AF74" s="13">
        <v>0.2</v>
      </c>
      <c r="AG74" s="13">
        <v>0.25</v>
      </c>
      <c r="AH74" s="13">
        <v>0.2</v>
      </c>
      <c r="AI74" s="13" t="s">
        <v>88</v>
      </c>
    </row>
    <row r="75" spans="1:35" s="16" customFormat="1" x14ac:dyDescent="0.25">
      <c r="A75" s="16" t="s">
        <v>36</v>
      </c>
      <c r="B75" s="16" t="s">
        <v>85</v>
      </c>
      <c r="C75" s="24"/>
      <c r="D75" s="16">
        <v>3</v>
      </c>
      <c r="E75" s="16" t="s">
        <v>0</v>
      </c>
      <c r="F75" s="16">
        <v>5.2</v>
      </c>
      <c r="G75" s="17">
        <v>1.8</v>
      </c>
      <c r="H75" s="16">
        <v>50</v>
      </c>
      <c r="I75" s="16" t="s">
        <v>26</v>
      </c>
      <c r="J75" s="16">
        <v>3</v>
      </c>
      <c r="K75" s="17">
        <v>7.75</v>
      </c>
      <c r="L75" s="16" t="s">
        <v>29</v>
      </c>
      <c r="M75" s="16">
        <v>2</v>
      </c>
      <c r="N75" s="17">
        <v>5.6</v>
      </c>
      <c r="O75" s="21">
        <v>0.4</v>
      </c>
      <c r="P75" s="16" t="s">
        <v>2</v>
      </c>
      <c r="Q75" s="16">
        <v>1</v>
      </c>
      <c r="R75" s="17">
        <v>1.95</v>
      </c>
      <c r="S75" s="16" t="s">
        <v>3</v>
      </c>
      <c r="T75" s="16">
        <v>2</v>
      </c>
      <c r="U75" s="17">
        <v>0.65</v>
      </c>
      <c r="V75" s="16" t="s">
        <v>6</v>
      </c>
      <c r="W75" s="16">
        <v>0.16600000000000001</v>
      </c>
      <c r="X75" s="16">
        <f t="shared" ref="X75:X97" si="2">W75*O75*(J75+M75)</f>
        <v>0.33200000000000002</v>
      </c>
      <c r="Y75" s="16">
        <v>33.25</v>
      </c>
      <c r="Z75" s="16" t="s">
        <v>59</v>
      </c>
      <c r="AA75" s="16" t="s">
        <v>54</v>
      </c>
      <c r="AB75" s="16" t="s">
        <v>60</v>
      </c>
      <c r="AC75" s="16">
        <v>17</v>
      </c>
      <c r="AD75" s="18">
        <v>0.60399999999999998</v>
      </c>
      <c r="AE75" s="16">
        <v>0.2</v>
      </c>
      <c r="AF75" s="16">
        <v>0.2</v>
      </c>
      <c r="AG75" s="16">
        <v>0.25</v>
      </c>
      <c r="AH75" s="16">
        <v>0.2</v>
      </c>
      <c r="AI75" s="16" t="s">
        <v>88</v>
      </c>
    </row>
    <row r="76" spans="1:35" s="13" customFormat="1" x14ac:dyDescent="0.25">
      <c r="A76" s="13" t="s">
        <v>36</v>
      </c>
      <c r="B76" s="13" t="s">
        <v>85</v>
      </c>
      <c r="C76" s="23"/>
      <c r="D76" s="13">
        <v>3</v>
      </c>
      <c r="E76" s="13" t="s">
        <v>0</v>
      </c>
      <c r="F76" s="13">
        <v>5.2</v>
      </c>
      <c r="G76" s="14">
        <v>1.8</v>
      </c>
      <c r="H76" s="13">
        <v>50</v>
      </c>
      <c r="I76" s="13" t="s">
        <v>26</v>
      </c>
      <c r="J76" s="13">
        <v>3</v>
      </c>
      <c r="K76" s="14">
        <v>7.75</v>
      </c>
      <c r="L76" s="13" t="s">
        <v>29</v>
      </c>
      <c r="M76" s="13">
        <v>2</v>
      </c>
      <c r="N76" s="14">
        <v>5.6</v>
      </c>
      <c r="O76" s="20">
        <v>0.4</v>
      </c>
      <c r="P76" s="13" t="s">
        <v>2</v>
      </c>
      <c r="Q76" s="13">
        <v>1</v>
      </c>
      <c r="R76" s="14">
        <v>1.95</v>
      </c>
      <c r="S76" s="13" t="s">
        <v>3</v>
      </c>
      <c r="T76" s="13">
        <v>2</v>
      </c>
      <c r="U76" s="14">
        <v>0.65</v>
      </c>
      <c r="V76" s="13" t="s">
        <v>61</v>
      </c>
      <c r="W76" s="13">
        <v>0.16600000000000001</v>
      </c>
      <c r="X76" s="13">
        <f t="shared" si="2"/>
        <v>0.33200000000000002</v>
      </c>
      <c r="Y76" s="13">
        <v>33.25</v>
      </c>
      <c r="Z76" s="13" t="s">
        <v>63</v>
      </c>
      <c r="AA76" s="13" t="s">
        <v>62</v>
      </c>
      <c r="AB76" s="13" t="s">
        <v>65</v>
      </c>
      <c r="AC76" s="13">
        <v>18</v>
      </c>
      <c r="AD76" s="15">
        <v>0.84799999999999998</v>
      </c>
      <c r="AE76" s="13">
        <v>0.2</v>
      </c>
      <c r="AF76" s="13">
        <v>0.2</v>
      </c>
      <c r="AG76" s="13">
        <v>0.25</v>
      </c>
      <c r="AH76" s="13">
        <v>0.2</v>
      </c>
      <c r="AI76" s="13" t="s">
        <v>88</v>
      </c>
    </row>
    <row r="77" spans="1:35" s="16" customFormat="1" x14ac:dyDescent="0.25">
      <c r="A77" s="16" t="s">
        <v>36</v>
      </c>
      <c r="B77" s="16" t="s">
        <v>85</v>
      </c>
      <c r="C77" s="24"/>
      <c r="D77" s="16">
        <v>3</v>
      </c>
      <c r="E77" s="16" t="s">
        <v>0</v>
      </c>
      <c r="F77" s="16">
        <v>5.2</v>
      </c>
      <c r="G77" s="17">
        <v>1.8</v>
      </c>
      <c r="H77" s="16">
        <v>50</v>
      </c>
      <c r="I77" s="16" t="s">
        <v>26</v>
      </c>
      <c r="J77" s="16">
        <v>3</v>
      </c>
      <c r="K77" s="17">
        <v>7.75</v>
      </c>
      <c r="L77" s="16" t="s">
        <v>29</v>
      </c>
      <c r="M77" s="16">
        <v>2</v>
      </c>
      <c r="N77" s="17">
        <v>5.6</v>
      </c>
      <c r="O77" s="21">
        <v>0.4</v>
      </c>
      <c r="P77" s="16" t="s">
        <v>2</v>
      </c>
      <c r="Q77" s="16">
        <v>1</v>
      </c>
      <c r="R77" s="17">
        <v>1.95</v>
      </c>
      <c r="S77" s="16" t="s">
        <v>3</v>
      </c>
      <c r="T77" s="16">
        <v>2</v>
      </c>
      <c r="U77" s="17">
        <v>0.65</v>
      </c>
      <c r="V77" s="16" t="s">
        <v>7</v>
      </c>
      <c r="W77" s="16">
        <v>0.16600000000000001</v>
      </c>
      <c r="X77" s="16">
        <f t="shared" si="2"/>
        <v>0.33200000000000002</v>
      </c>
      <c r="Y77" s="16">
        <v>33.25</v>
      </c>
      <c r="Z77" s="16" t="s">
        <v>64</v>
      </c>
      <c r="AA77" s="16" t="s">
        <v>62</v>
      </c>
      <c r="AB77" s="16" t="s">
        <v>66</v>
      </c>
      <c r="AC77" s="16">
        <v>18</v>
      </c>
      <c r="AD77" s="18">
        <v>0.85299999999999998</v>
      </c>
      <c r="AE77" s="16">
        <v>0.2</v>
      </c>
      <c r="AF77" s="16">
        <v>0.2</v>
      </c>
      <c r="AG77" s="16">
        <v>0.25</v>
      </c>
      <c r="AH77" s="16">
        <v>0.2</v>
      </c>
      <c r="AI77" s="16" t="s">
        <v>88</v>
      </c>
    </row>
    <row r="78" spans="1:35" s="13" customFormat="1" x14ac:dyDescent="0.25">
      <c r="A78" s="13" t="s">
        <v>36</v>
      </c>
      <c r="B78" s="13" t="s">
        <v>85</v>
      </c>
      <c r="C78" s="23"/>
      <c r="D78" s="13">
        <v>5</v>
      </c>
      <c r="E78" s="13" t="s">
        <v>1</v>
      </c>
      <c r="F78" s="13">
        <v>5.2</v>
      </c>
      <c r="G78" s="14">
        <v>3.5</v>
      </c>
      <c r="H78" s="13">
        <v>50</v>
      </c>
      <c r="I78" s="13" t="s">
        <v>26</v>
      </c>
      <c r="J78" s="13">
        <v>3</v>
      </c>
      <c r="K78" s="14">
        <v>7.75</v>
      </c>
      <c r="L78" s="13" t="s">
        <v>29</v>
      </c>
      <c r="M78" s="13">
        <v>2</v>
      </c>
      <c r="N78" s="14">
        <v>5.6</v>
      </c>
      <c r="O78" s="20">
        <v>0.4</v>
      </c>
      <c r="P78" s="13" t="s">
        <v>2</v>
      </c>
      <c r="Q78" s="13">
        <v>1</v>
      </c>
      <c r="R78" s="14">
        <v>1.95</v>
      </c>
      <c r="S78" s="13" t="s">
        <v>3</v>
      </c>
      <c r="T78" s="13">
        <v>2</v>
      </c>
      <c r="U78" s="14">
        <v>0.65</v>
      </c>
      <c r="V78" s="13" t="s">
        <v>52</v>
      </c>
      <c r="W78" s="13">
        <v>0.16600000000000001</v>
      </c>
      <c r="X78" s="13">
        <f t="shared" si="2"/>
        <v>0.33200000000000002</v>
      </c>
      <c r="Y78" s="13">
        <v>33.25</v>
      </c>
      <c r="Z78" s="13" t="s">
        <v>53</v>
      </c>
      <c r="AA78" s="13" t="s">
        <v>54</v>
      </c>
      <c r="AB78" s="13" t="s">
        <v>58</v>
      </c>
      <c r="AC78" s="13">
        <v>17</v>
      </c>
      <c r="AD78" s="15">
        <v>0.57199999999999995</v>
      </c>
      <c r="AE78" s="13">
        <v>0.2</v>
      </c>
      <c r="AF78" s="13">
        <v>0.2</v>
      </c>
      <c r="AG78" s="13">
        <v>0.25</v>
      </c>
      <c r="AH78" s="13">
        <v>0.2</v>
      </c>
      <c r="AI78" s="13" t="s">
        <v>88</v>
      </c>
    </row>
    <row r="79" spans="1:35" s="16" customFormat="1" x14ac:dyDescent="0.25">
      <c r="A79" s="16" t="s">
        <v>36</v>
      </c>
      <c r="B79" s="16" t="s">
        <v>85</v>
      </c>
      <c r="C79" s="24"/>
      <c r="D79" s="16">
        <v>5</v>
      </c>
      <c r="E79" s="16" t="s">
        <v>1</v>
      </c>
      <c r="F79" s="16">
        <v>5.2</v>
      </c>
      <c r="G79" s="17">
        <v>3.5</v>
      </c>
      <c r="H79" s="16">
        <v>50</v>
      </c>
      <c r="I79" s="16" t="s">
        <v>26</v>
      </c>
      <c r="J79" s="16">
        <v>3</v>
      </c>
      <c r="K79" s="17">
        <v>7.75</v>
      </c>
      <c r="L79" s="16" t="s">
        <v>29</v>
      </c>
      <c r="M79" s="16">
        <v>2</v>
      </c>
      <c r="N79" s="17">
        <v>5.6</v>
      </c>
      <c r="O79" s="21">
        <v>0.4</v>
      </c>
      <c r="P79" s="16" t="s">
        <v>2</v>
      </c>
      <c r="Q79" s="16">
        <v>1</v>
      </c>
      <c r="R79" s="17">
        <v>1.95</v>
      </c>
      <c r="S79" s="16" t="s">
        <v>3</v>
      </c>
      <c r="T79" s="16">
        <v>2</v>
      </c>
      <c r="U79" s="17">
        <v>0.65</v>
      </c>
      <c r="V79" s="16" t="s">
        <v>6</v>
      </c>
      <c r="W79" s="16">
        <v>0.16600000000000001</v>
      </c>
      <c r="X79" s="16">
        <f t="shared" si="2"/>
        <v>0.33200000000000002</v>
      </c>
      <c r="Y79" s="16">
        <v>33.25</v>
      </c>
      <c r="Z79" s="16" t="s">
        <v>59</v>
      </c>
      <c r="AA79" s="16" t="s">
        <v>54</v>
      </c>
      <c r="AB79" s="16" t="s">
        <v>60</v>
      </c>
      <c r="AC79" s="16">
        <v>17</v>
      </c>
      <c r="AD79" s="18">
        <v>0.60399999999999998</v>
      </c>
      <c r="AE79" s="16">
        <v>0.2</v>
      </c>
      <c r="AF79" s="16">
        <v>0.2</v>
      </c>
      <c r="AG79" s="16">
        <v>0.25</v>
      </c>
      <c r="AH79" s="16">
        <v>0.2</v>
      </c>
      <c r="AI79" s="16" t="s">
        <v>88</v>
      </c>
    </row>
    <row r="80" spans="1:35" s="13" customFormat="1" x14ac:dyDescent="0.25">
      <c r="A80" s="13" t="s">
        <v>36</v>
      </c>
      <c r="B80" s="13" t="s">
        <v>85</v>
      </c>
      <c r="C80" s="23"/>
      <c r="D80" s="13">
        <v>5</v>
      </c>
      <c r="E80" s="13" t="s">
        <v>1</v>
      </c>
      <c r="F80" s="13">
        <v>5.2</v>
      </c>
      <c r="G80" s="14">
        <v>3.5</v>
      </c>
      <c r="H80" s="13">
        <v>50</v>
      </c>
      <c r="I80" s="13" t="s">
        <v>26</v>
      </c>
      <c r="J80" s="13">
        <v>3</v>
      </c>
      <c r="K80" s="14">
        <v>7.75</v>
      </c>
      <c r="L80" s="13" t="s">
        <v>29</v>
      </c>
      <c r="M80" s="13">
        <v>2</v>
      </c>
      <c r="N80" s="14">
        <v>5.6</v>
      </c>
      <c r="O80" s="20">
        <v>0.4</v>
      </c>
      <c r="P80" s="13" t="s">
        <v>2</v>
      </c>
      <c r="Q80" s="13">
        <v>1</v>
      </c>
      <c r="R80" s="14">
        <v>1.95</v>
      </c>
      <c r="S80" s="13" t="s">
        <v>3</v>
      </c>
      <c r="T80" s="13">
        <v>2</v>
      </c>
      <c r="U80" s="14">
        <v>0.65</v>
      </c>
      <c r="V80" s="13" t="s">
        <v>61</v>
      </c>
      <c r="W80" s="13">
        <v>0.16600000000000001</v>
      </c>
      <c r="X80" s="13">
        <f t="shared" si="2"/>
        <v>0.33200000000000002</v>
      </c>
      <c r="Y80" s="13">
        <v>33.25</v>
      </c>
      <c r="Z80" s="13" t="s">
        <v>63</v>
      </c>
      <c r="AA80" s="13" t="s">
        <v>62</v>
      </c>
      <c r="AB80" s="13" t="s">
        <v>65</v>
      </c>
      <c r="AC80" s="13">
        <v>18</v>
      </c>
      <c r="AD80" s="15">
        <v>0.84799999999999998</v>
      </c>
      <c r="AE80" s="13">
        <v>0.2</v>
      </c>
      <c r="AF80" s="13">
        <v>0.2</v>
      </c>
      <c r="AG80" s="13">
        <v>0.25</v>
      </c>
      <c r="AH80" s="13">
        <v>0.2</v>
      </c>
      <c r="AI80" s="13" t="s">
        <v>88</v>
      </c>
    </row>
    <row r="81" spans="1:35" s="16" customFormat="1" x14ac:dyDescent="0.25">
      <c r="A81" s="16" t="s">
        <v>36</v>
      </c>
      <c r="B81" s="16" t="s">
        <v>85</v>
      </c>
      <c r="C81" s="24"/>
      <c r="D81" s="16">
        <v>5</v>
      </c>
      <c r="E81" s="16" t="s">
        <v>1</v>
      </c>
      <c r="F81" s="16">
        <v>5.2</v>
      </c>
      <c r="G81" s="17">
        <v>3.5</v>
      </c>
      <c r="H81" s="16">
        <v>50</v>
      </c>
      <c r="I81" s="16" t="s">
        <v>26</v>
      </c>
      <c r="J81" s="16">
        <v>3</v>
      </c>
      <c r="K81" s="17">
        <v>7.75</v>
      </c>
      <c r="L81" s="16" t="s">
        <v>29</v>
      </c>
      <c r="M81" s="16">
        <v>2</v>
      </c>
      <c r="N81" s="17">
        <v>5.6</v>
      </c>
      <c r="O81" s="21">
        <v>0.4</v>
      </c>
      <c r="P81" s="16" t="s">
        <v>2</v>
      </c>
      <c r="Q81" s="16">
        <v>1</v>
      </c>
      <c r="R81" s="17">
        <v>1.95</v>
      </c>
      <c r="S81" s="16" t="s">
        <v>3</v>
      </c>
      <c r="T81" s="16">
        <v>2</v>
      </c>
      <c r="U81" s="17">
        <v>0.65</v>
      </c>
      <c r="V81" s="16" t="s">
        <v>7</v>
      </c>
      <c r="W81" s="16">
        <v>0.16600000000000001</v>
      </c>
      <c r="X81" s="16">
        <f t="shared" si="2"/>
        <v>0.33200000000000002</v>
      </c>
      <c r="Y81" s="16">
        <v>33.25</v>
      </c>
      <c r="Z81" s="16" t="s">
        <v>64</v>
      </c>
      <c r="AA81" s="16" t="s">
        <v>62</v>
      </c>
      <c r="AB81" s="16" t="s">
        <v>66</v>
      </c>
      <c r="AC81" s="16">
        <v>18</v>
      </c>
      <c r="AD81" s="18">
        <v>0.85299999999999998</v>
      </c>
      <c r="AE81" s="16">
        <v>0.2</v>
      </c>
      <c r="AF81" s="16">
        <v>0.2</v>
      </c>
      <c r="AG81" s="16">
        <v>0.25</v>
      </c>
      <c r="AH81" s="16">
        <v>0.2</v>
      </c>
      <c r="AI81" s="16" t="s">
        <v>88</v>
      </c>
    </row>
    <row r="82" spans="1:35" s="13" customFormat="1" x14ac:dyDescent="0.25">
      <c r="A82" s="13" t="s">
        <v>35</v>
      </c>
      <c r="B82" s="13" t="s">
        <v>68</v>
      </c>
      <c r="C82" s="23" t="s">
        <v>69</v>
      </c>
      <c r="D82" s="13">
        <v>3</v>
      </c>
      <c r="E82" s="13" t="s">
        <v>0</v>
      </c>
      <c r="F82" s="13">
        <v>7.8</v>
      </c>
      <c r="G82" s="14">
        <v>1.8</v>
      </c>
      <c r="H82" s="13">
        <v>50</v>
      </c>
      <c r="I82" s="13" t="s">
        <v>26</v>
      </c>
      <c r="J82" s="13">
        <v>3</v>
      </c>
      <c r="K82" s="14">
        <v>7.75</v>
      </c>
      <c r="L82" s="13" t="s">
        <v>29</v>
      </c>
      <c r="M82" s="13">
        <v>2</v>
      </c>
      <c r="N82" s="14">
        <v>5.6</v>
      </c>
      <c r="O82" s="20">
        <v>0.4</v>
      </c>
      <c r="P82" s="13" t="s">
        <v>2</v>
      </c>
      <c r="Q82" s="13">
        <v>1</v>
      </c>
      <c r="R82" s="14">
        <v>1.95</v>
      </c>
      <c r="S82" s="13" t="s">
        <v>3</v>
      </c>
      <c r="T82" s="13">
        <v>2</v>
      </c>
      <c r="U82" s="14">
        <v>0.65</v>
      </c>
      <c r="V82" s="13" t="s">
        <v>52</v>
      </c>
      <c r="W82" s="13">
        <v>0.16600000000000001</v>
      </c>
      <c r="X82" s="13">
        <f t="shared" si="2"/>
        <v>0.33200000000000002</v>
      </c>
      <c r="Y82" s="13">
        <v>33.25</v>
      </c>
      <c r="Z82" s="13" t="s">
        <v>53</v>
      </c>
      <c r="AA82" s="13" t="s">
        <v>54</v>
      </c>
      <c r="AB82" s="13" t="s">
        <v>58</v>
      </c>
      <c r="AC82" s="13">
        <v>17</v>
      </c>
      <c r="AD82" s="15">
        <v>0.57199999999999995</v>
      </c>
      <c r="AE82" s="13">
        <v>0.2</v>
      </c>
      <c r="AF82" s="13">
        <v>0.2</v>
      </c>
      <c r="AG82" s="13">
        <v>0.25</v>
      </c>
      <c r="AH82" s="13">
        <v>0.2</v>
      </c>
      <c r="AI82" s="13" t="s">
        <v>87</v>
      </c>
    </row>
    <row r="83" spans="1:35" s="16" customFormat="1" x14ac:dyDescent="0.25">
      <c r="A83" s="16" t="s">
        <v>35</v>
      </c>
      <c r="B83" s="16" t="s">
        <v>68</v>
      </c>
      <c r="C83" s="24" t="s">
        <v>69</v>
      </c>
      <c r="D83" s="16">
        <v>3</v>
      </c>
      <c r="E83" s="16" t="s">
        <v>0</v>
      </c>
      <c r="F83" s="16">
        <v>7.8</v>
      </c>
      <c r="G83" s="17">
        <v>1.8</v>
      </c>
      <c r="H83" s="16">
        <v>50</v>
      </c>
      <c r="I83" s="16" t="s">
        <v>26</v>
      </c>
      <c r="J83" s="16">
        <v>3</v>
      </c>
      <c r="K83" s="17">
        <v>7.75</v>
      </c>
      <c r="L83" s="16" t="s">
        <v>29</v>
      </c>
      <c r="M83" s="16">
        <v>2</v>
      </c>
      <c r="N83" s="17">
        <v>5.6</v>
      </c>
      <c r="O83" s="21">
        <v>0.4</v>
      </c>
      <c r="P83" s="16" t="s">
        <v>2</v>
      </c>
      <c r="Q83" s="16">
        <v>1</v>
      </c>
      <c r="R83" s="17">
        <v>1.95</v>
      </c>
      <c r="S83" s="16" t="s">
        <v>3</v>
      </c>
      <c r="T83" s="16">
        <v>2</v>
      </c>
      <c r="U83" s="17">
        <v>0.65</v>
      </c>
      <c r="V83" s="16" t="s">
        <v>6</v>
      </c>
      <c r="W83" s="16">
        <v>0.16600000000000001</v>
      </c>
      <c r="X83" s="16">
        <f t="shared" si="2"/>
        <v>0.33200000000000002</v>
      </c>
      <c r="Y83" s="16">
        <v>33.25</v>
      </c>
      <c r="Z83" s="16" t="s">
        <v>59</v>
      </c>
      <c r="AA83" s="16" t="s">
        <v>54</v>
      </c>
      <c r="AB83" s="16" t="s">
        <v>60</v>
      </c>
      <c r="AC83" s="16">
        <v>17</v>
      </c>
      <c r="AD83" s="18">
        <v>0.60399999999999998</v>
      </c>
      <c r="AE83" s="16">
        <v>0.2</v>
      </c>
      <c r="AF83" s="16">
        <v>0.2</v>
      </c>
      <c r="AG83" s="16">
        <v>0.25</v>
      </c>
      <c r="AH83" s="16">
        <v>0.2</v>
      </c>
      <c r="AI83" s="16" t="s">
        <v>87</v>
      </c>
    </row>
    <row r="84" spans="1:35" s="13" customFormat="1" x14ac:dyDescent="0.25">
      <c r="A84" s="13" t="s">
        <v>35</v>
      </c>
      <c r="B84" s="13" t="s">
        <v>68</v>
      </c>
      <c r="C84" s="23" t="s">
        <v>69</v>
      </c>
      <c r="D84" s="13">
        <v>3</v>
      </c>
      <c r="E84" s="13" t="s">
        <v>0</v>
      </c>
      <c r="F84" s="13">
        <v>7.8</v>
      </c>
      <c r="G84" s="14">
        <v>1.8</v>
      </c>
      <c r="H84" s="13">
        <v>50</v>
      </c>
      <c r="I84" s="13" t="s">
        <v>26</v>
      </c>
      <c r="J84" s="13">
        <v>3</v>
      </c>
      <c r="K84" s="14">
        <v>7.75</v>
      </c>
      <c r="L84" s="13" t="s">
        <v>29</v>
      </c>
      <c r="M84" s="13">
        <v>2</v>
      </c>
      <c r="N84" s="14">
        <v>5.6</v>
      </c>
      <c r="O84" s="20">
        <v>0.4</v>
      </c>
      <c r="P84" s="13" t="s">
        <v>2</v>
      </c>
      <c r="Q84" s="13">
        <v>1</v>
      </c>
      <c r="R84" s="14">
        <v>1.95</v>
      </c>
      <c r="S84" s="13" t="s">
        <v>3</v>
      </c>
      <c r="T84" s="13">
        <v>2</v>
      </c>
      <c r="U84" s="14">
        <v>0.65</v>
      </c>
      <c r="V84" s="13" t="s">
        <v>61</v>
      </c>
      <c r="W84" s="13">
        <v>0.16600000000000001</v>
      </c>
      <c r="X84" s="13">
        <f t="shared" si="2"/>
        <v>0.33200000000000002</v>
      </c>
      <c r="Y84" s="13">
        <v>33.25</v>
      </c>
      <c r="Z84" s="13" t="s">
        <v>63</v>
      </c>
      <c r="AA84" s="13" t="s">
        <v>62</v>
      </c>
      <c r="AB84" s="13" t="s">
        <v>65</v>
      </c>
      <c r="AC84" s="13">
        <v>18</v>
      </c>
      <c r="AD84" s="15">
        <v>0.84799999999999998</v>
      </c>
      <c r="AE84" s="13">
        <v>0.2</v>
      </c>
      <c r="AF84" s="13">
        <v>0.2</v>
      </c>
      <c r="AG84" s="13">
        <v>0.25</v>
      </c>
      <c r="AH84" s="13">
        <v>0.2</v>
      </c>
      <c r="AI84" s="13" t="s">
        <v>87</v>
      </c>
    </row>
    <row r="85" spans="1:35" s="16" customFormat="1" x14ac:dyDescent="0.25">
      <c r="A85" s="16" t="s">
        <v>35</v>
      </c>
      <c r="B85" s="16" t="s">
        <v>68</v>
      </c>
      <c r="C85" s="24" t="s">
        <v>69</v>
      </c>
      <c r="D85" s="16">
        <v>3</v>
      </c>
      <c r="E85" s="16" t="s">
        <v>0</v>
      </c>
      <c r="F85" s="16">
        <v>7.8</v>
      </c>
      <c r="G85" s="17">
        <v>1.8</v>
      </c>
      <c r="H85" s="16">
        <v>50</v>
      </c>
      <c r="I85" s="16" t="s">
        <v>26</v>
      </c>
      <c r="J85" s="16">
        <v>3</v>
      </c>
      <c r="K85" s="17">
        <v>7.75</v>
      </c>
      <c r="L85" s="16" t="s">
        <v>29</v>
      </c>
      <c r="M85" s="16">
        <v>2</v>
      </c>
      <c r="N85" s="17">
        <v>5.6</v>
      </c>
      <c r="O85" s="21">
        <v>0.4</v>
      </c>
      <c r="P85" s="16" t="s">
        <v>2</v>
      </c>
      <c r="Q85" s="16">
        <v>1</v>
      </c>
      <c r="R85" s="17">
        <v>1.95</v>
      </c>
      <c r="S85" s="16" t="s">
        <v>3</v>
      </c>
      <c r="T85" s="16">
        <v>2</v>
      </c>
      <c r="U85" s="17">
        <v>0.65</v>
      </c>
      <c r="V85" s="16" t="s">
        <v>7</v>
      </c>
      <c r="W85" s="16">
        <v>0.16600000000000001</v>
      </c>
      <c r="X85" s="16">
        <f t="shared" si="2"/>
        <v>0.33200000000000002</v>
      </c>
      <c r="Y85" s="16">
        <v>33.25</v>
      </c>
      <c r="Z85" s="16" t="s">
        <v>64</v>
      </c>
      <c r="AA85" s="16" t="s">
        <v>62</v>
      </c>
      <c r="AB85" s="16" t="s">
        <v>66</v>
      </c>
      <c r="AC85" s="16">
        <v>18</v>
      </c>
      <c r="AD85" s="18">
        <v>0.85299999999999998</v>
      </c>
      <c r="AE85" s="16">
        <v>0.2</v>
      </c>
      <c r="AF85" s="16">
        <v>0.2</v>
      </c>
      <c r="AG85" s="16">
        <v>0.25</v>
      </c>
      <c r="AH85" s="16">
        <v>0.2</v>
      </c>
      <c r="AI85" s="16" t="s">
        <v>87</v>
      </c>
    </row>
    <row r="86" spans="1:35" s="13" customFormat="1" x14ac:dyDescent="0.25">
      <c r="A86" s="13" t="s">
        <v>35</v>
      </c>
      <c r="B86" s="13" t="s">
        <v>68</v>
      </c>
      <c r="C86" s="23" t="s">
        <v>69</v>
      </c>
      <c r="D86" s="13">
        <v>5</v>
      </c>
      <c r="E86" s="13" t="s">
        <v>1</v>
      </c>
      <c r="F86" s="13">
        <v>7.8</v>
      </c>
      <c r="G86" s="14">
        <v>1.8</v>
      </c>
      <c r="H86" s="13">
        <v>50</v>
      </c>
      <c r="I86" s="13" t="s">
        <v>26</v>
      </c>
      <c r="J86" s="13">
        <v>3</v>
      </c>
      <c r="K86" s="14">
        <v>7.75</v>
      </c>
      <c r="L86" s="13" t="s">
        <v>29</v>
      </c>
      <c r="M86" s="13">
        <v>2</v>
      </c>
      <c r="N86" s="14">
        <v>5.6</v>
      </c>
      <c r="O86" s="20">
        <v>0.4</v>
      </c>
      <c r="P86" s="13" t="s">
        <v>2</v>
      </c>
      <c r="Q86" s="13">
        <v>1</v>
      </c>
      <c r="R86" s="14">
        <v>1.95</v>
      </c>
      <c r="S86" s="13" t="s">
        <v>3</v>
      </c>
      <c r="T86" s="13">
        <v>2</v>
      </c>
      <c r="U86" s="14">
        <v>0.65</v>
      </c>
      <c r="V86" s="13" t="s">
        <v>52</v>
      </c>
      <c r="W86" s="13">
        <v>0.16600000000000001</v>
      </c>
      <c r="X86" s="13">
        <f t="shared" si="2"/>
        <v>0.33200000000000002</v>
      </c>
      <c r="Y86" s="13">
        <v>33.25</v>
      </c>
      <c r="Z86" s="13" t="s">
        <v>53</v>
      </c>
      <c r="AA86" s="13" t="s">
        <v>54</v>
      </c>
      <c r="AB86" s="13" t="s">
        <v>58</v>
      </c>
      <c r="AC86" s="13">
        <v>17</v>
      </c>
      <c r="AD86" s="15">
        <v>0.57199999999999995</v>
      </c>
      <c r="AE86" s="13">
        <v>0.2</v>
      </c>
      <c r="AF86" s="13">
        <v>0.2</v>
      </c>
      <c r="AG86" s="13">
        <v>0.25</v>
      </c>
      <c r="AH86" s="13">
        <v>0.2</v>
      </c>
      <c r="AI86" s="13" t="s">
        <v>87</v>
      </c>
    </row>
    <row r="87" spans="1:35" s="16" customFormat="1" x14ac:dyDescent="0.25">
      <c r="A87" s="16" t="s">
        <v>35</v>
      </c>
      <c r="B87" s="16" t="s">
        <v>68</v>
      </c>
      <c r="C87" s="24" t="s">
        <v>69</v>
      </c>
      <c r="D87" s="16">
        <v>5</v>
      </c>
      <c r="E87" s="16" t="s">
        <v>1</v>
      </c>
      <c r="F87" s="16">
        <v>7.8</v>
      </c>
      <c r="G87" s="17">
        <v>1.8</v>
      </c>
      <c r="H87" s="16">
        <v>50</v>
      </c>
      <c r="I87" s="16" t="s">
        <v>26</v>
      </c>
      <c r="J87" s="16">
        <v>3</v>
      </c>
      <c r="K87" s="17">
        <v>7.75</v>
      </c>
      <c r="L87" s="16" t="s">
        <v>29</v>
      </c>
      <c r="M87" s="16">
        <v>2</v>
      </c>
      <c r="N87" s="17">
        <v>5.6</v>
      </c>
      <c r="O87" s="21">
        <v>0.4</v>
      </c>
      <c r="P87" s="16" t="s">
        <v>2</v>
      </c>
      <c r="Q87" s="16">
        <v>1</v>
      </c>
      <c r="R87" s="17">
        <v>1.95</v>
      </c>
      <c r="S87" s="16" t="s">
        <v>3</v>
      </c>
      <c r="T87" s="16">
        <v>2</v>
      </c>
      <c r="U87" s="17">
        <v>0.65</v>
      </c>
      <c r="V87" s="16" t="s">
        <v>6</v>
      </c>
      <c r="W87" s="16">
        <v>0.16600000000000001</v>
      </c>
      <c r="X87" s="16">
        <f t="shared" si="2"/>
        <v>0.33200000000000002</v>
      </c>
      <c r="Y87" s="16">
        <v>33.25</v>
      </c>
      <c r="Z87" s="16" t="s">
        <v>59</v>
      </c>
      <c r="AA87" s="16" t="s">
        <v>54</v>
      </c>
      <c r="AB87" s="16" t="s">
        <v>60</v>
      </c>
      <c r="AC87" s="16">
        <v>17</v>
      </c>
      <c r="AD87" s="18">
        <v>0.60399999999999998</v>
      </c>
      <c r="AE87" s="16">
        <v>0.2</v>
      </c>
      <c r="AF87" s="16">
        <v>0.2</v>
      </c>
      <c r="AG87" s="16">
        <v>0.25</v>
      </c>
      <c r="AH87" s="16">
        <v>0.2</v>
      </c>
      <c r="AI87" s="16" t="s">
        <v>87</v>
      </c>
    </row>
    <row r="88" spans="1:35" s="13" customFormat="1" x14ac:dyDescent="0.25">
      <c r="A88" s="13" t="s">
        <v>35</v>
      </c>
      <c r="B88" s="13" t="s">
        <v>68</v>
      </c>
      <c r="C88" s="23" t="s">
        <v>69</v>
      </c>
      <c r="D88" s="13">
        <v>5</v>
      </c>
      <c r="E88" s="13" t="s">
        <v>1</v>
      </c>
      <c r="F88" s="13">
        <v>7.8</v>
      </c>
      <c r="G88" s="14">
        <v>1.8</v>
      </c>
      <c r="H88" s="13">
        <v>50</v>
      </c>
      <c r="I88" s="13" t="s">
        <v>26</v>
      </c>
      <c r="J88" s="13">
        <v>3</v>
      </c>
      <c r="K88" s="14">
        <v>7.75</v>
      </c>
      <c r="L88" s="13" t="s">
        <v>29</v>
      </c>
      <c r="M88" s="13">
        <v>2</v>
      </c>
      <c r="N88" s="14">
        <v>5.6</v>
      </c>
      <c r="O88" s="20">
        <v>0.4</v>
      </c>
      <c r="P88" s="13" t="s">
        <v>2</v>
      </c>
      <c r="Q88" s="13">
        <v>1</v>
      </c>
      <c r="R88" s="14">
        <v>1.95</v>
      </c>
      <c r="S88" s="13" t="s">
        <v>3</v>
      </c>
      <c r="T88" s="13">
        <v>2</v>
      </c>
      <c r="U88" s="14">
        <v>0.65</v>
      </c>
      <c r="V88" s="13" t="s">
        <v>61</v>
      </c>
      <c r="W88" s="13">
        <v>0.16600000000000001</v>
      </c>
      <c r="X88" s="13">
        <f t="shared" si="2"/>
        <v>0.33200000000000002</v>
      </c>
      <c r="Y88" s="13">
        <v>33.25</v>
      </c>
      <c r="Z88" s="13" t="s">
        <v>63</v>
      </c>
      <c r="AA88" s="13" t="s">
        <v>62</v>
      </c>
      <c r="AB88" s="13" t="s">
        <v>65</v>
      </c>
      <c r="AC88" s="13">
        <v>18</v>
      </c>
      <c r="AD88" s="15">
        <v>0.84799999999999998</v>
      </c>
      <c r="AE88" s="13">
        <v>0.2</v>
      </c>
      <c r="AF88" s="13">
        <v>0.2</v>
      </c>
      <c r="AG88" s="13">
        <v>0.25</v>
      </c>
      <c r="AH88" s="13">
        <v>0.2</v>
      </c>
      <c r="AI88" s="13" t="s">
        <v>87</v>
      </c>
    </row>
    <row r="89" spans="1:35" s="16" customFormat="1" x14ac:dyDescent="0.25">
      <c r="A89" s="16" t="s">
        <v>35</v>
      </c>
      <c r="B89" s="16" t="s">
        <v>68</v>
      </c>
      <c r="C89" s="24" t="s">
        <v>69</v>
      </c>
      <c r="D89" s="16">
        <v>5</v>
      </c>
      <c r="E89" s="16" t="s">
        <v>1</v>
      </c>
      <c r="F89" s="16">
        <v>7.8</v>
      </c>
      <c r="G89" s="17">
        <v>1.8</v>
      </c>
      <c r="H89" s="16">
        <v>50</v>
      </c>
      <c r="I89" s="16" t="s">
        <v>26</v>
      </c>
      <c r="J89" s="16">
        <v>3</v>
      </c>
      <c r="K89" s="17">
        <v>7.75</v>
      </c>
      <c r="L89" s="16" t="s">
        <v>29</v>
      </c>
      <c r="M89" s="16">
        <v>2</v>
      </c>
      <c r="N89" s="17">
        <v>5.6</v>
      </c>
      <c r="O89" s="21">
        <v>0.4</v>
      </c>
      <c r="P89" s="16" t="s">
        <v>2</v>
      </c>
      <c r="Q89" s="16">
        <v>1</v>
      </c>
      <c r="R89" s="17">
        <v>1.95</v>
      </c>
      <c r="S89" s="16" t="s">
        <v>3</v>
      </c>
      <c r="T89" s="16">
        <v>2</v>
      </c>
      <c r="U89" s="17">
        <v>0.65</v>
      </c>
      <c r="V89" s="16" t="s">
        <v>7</v>
      </c>
      <c r="W89" s="16">
        <v>0.16600000000000001</v>
      </c>
      <c r="X89" s="16">
        <f t="shared" si="2"/>
        <v>0.33200000000000002</v>
      </c>
      <c r="Y89" s="16">
        <v>33.25</v>
      </c>
      <c r="Z89" s="16" t="s">
        <v>64</v>
      </c>
      <c r="AA89" s="16" t="s">
        <v>62</v>
      </c>
      <c r="AB89" s="16" t="s">
        <v>66</v>
      </c>
      <c r="AC89" s="16">
        <v>18</v>
      </c>
      <c r="AD89" s="18">
        <v>0.85299999999999998</v>
      </c>
      <c r="AE89" s="16">
        <v>0.2</v>
      </c>
      <c r="AF89" s="16">
        <v>0.2</v>
      </c>
      <c r="AG89" s="16">
        <v>0.25</v>
      </c>
      <c r="AH89" s="16">
        <v>0.2</v>
      </c>
      <c r="AI89" s="16" t="s">
        <v>87</v>
      </c>
    </row>
    <row r="90" spans="1:35" s="13" customFormat="1" x14ac:dyDescent="0.25">
      <c r="A90" s="13" t="s">
        <v>35</v>
      </c>
      <c r="B90" s="13" t="s">
        <v>34</v>
      </c>
      <c r="C90" s="23" t="s">
        <v>69</v>
      </c>
      <c r="D90" s="13">
        <v>3</v>
      </c>
      <c r="E90" s="13" t="s">
        <v>0</v>
      </c>
      <c r="F90" s="13">
        <v>6.5</v>
      </c>
      <c r="G90" s="14">
        <v>1.8</v>
      </c>
      <c r="H90" s="13">
        <v>50</v>
      </c>
      <c r="I90" s="13" t="s">
        <v>26</v>
      </c>
      <c r="J90" s="13">
        <v>3</v>
      </c>
      <c r="K90" s="14">
        <v>7.75</v>
      </c>
      <c r="L90" s="13" t="s">
        <v>29</v>
      </c>
      <c r="M90" s="13">
        <v>2</v>
      </c>
      <c r="N90" s="14">
        <v>5.6</v>
      </c>
      <c r="O90" s="20">
        <v>0.4</v>
      </c>
      <c r="P90" s="13" t="s">
        <v>2</v>
      </c>
      <c r="Q90" s="13">
        <v>1</v>
      </c>
      <c r="R90" s="14">
        <v>1.95</v>
      </c>
      <c r="S90" s="13" t="s">
        <v>3</v>
      </c>
      <c r="T90" s="13">
        <v>2</v>
      </c>
      <c r="U90" s="14">
        <v>0.65</v>
      </c>
      <c r="V90" s="13" t="s">
        <v>52</v>
      </c>
      <c r="W90" s="13">
        <v>0.16600000000000001</v>
      </c>
      <c r="X90" s="13">
        <f t="shared" si="2"/>
        <v>0.33200000000000002</v>
      </c>
      <c r="Y90" s="13">
        <v>33.25</v>
      </c>
      <c r="Z90" s="13" t="s">
        <v>53</v>
      </c>
      <c r="AA90" s="13" t="s">
        <v>54</v>
      </c>
      <c r="AB90" s="13" t="s">
        <v>58</v>
      </c>
      <c r="AC90" s="13">
        <v>17</v>
      </c>
      <c r="AD90" s="15">
        <v>0.57199999999999995</v>
      </c>
      <c r="AE90" s="13">
        <v>0.2</v>
      </c>
      <c r="AF90" s="13">
        <v>0.2</v>
      </c>
      <c r="AG90" s="13">
        <v>0.25</v>
      </c>
      <c r="AH90" s="13">
        <v>0.2</v>
      </c>
      <c r="AI90" s="13" t="s">
        <v>87</v>
      </c>
    </row>
    <row r="91" spans="1:35" s="16" customFormat="1" x14ac:dyDescent="0.25">
      <c r="A91" s="16" t="s">
        <v>35</v>
      </c>
      <c r="B91" s="16" t="s">
        <v>34</v>
      </c>
      <c r="C91" s="24" t="s">
        <v>69</v>
      </c>
      <c r="D91" s="16">
        <v>3</v>
      </c>
      <c r="E91" s="16" t="s">
        <v>0</v>
      </c>
      <c r="F91" s="16">
        <v>6.5</v>
      </c>
      <c r="G91" s="17">
        <v>1.8</v>
      </c>
      <c r="H91" s="16">
        <v>50</v>
      </c>
      <c r="I91" s="16" t="s">
        <v>26</v>
      </c>
      <c r="J91" s="16">
        <v>3</v>
      </c>
      <c r="K91" s="17">
        <v>7.75</v>
      </c>
      <c r="L91" s="16" t="s">
        <v>29</v>
      </c>
      <c r="M91" s="16">
        <v>2</v>
      </c>
      <c r="N91" s="17">
        <v>5.6</v>
      </c>
      <c r="O91" s="21">
        <v>0.4</v>
      </c>
      <c r="P91" s="16" t="s">
        <v>2</v>
      </c>
      <c r="Q91" s="16">
        <v>1</v>
      </c>
      <c r="R91" s="17">
        <v>1.95</v>
      </c>
      <c r="S91" s="16" t="s">
        <v>3</v>
      </c>
      <c r="T91" s="16">
        <v>2</v>
      </c>
      <c r="U91" s="17">
        <v>0.65</v>
      </c>
      <c r="V91" s="16" t="s">
        <v>6</v>
      </c>
      <c r="W91" s="16">
        <v>0.16600000000000001</v>
      </c>
      <c r="X91" s="16">
        <f t="shared" si="2"/>
        <v>0.33200000000000002</v>
      </c>
      <c r="Y91" s="16">
        <v>33.25</v>
      </c>
      <c r="Z91" s="16" t="s">
        <v>59</v>
      </c>
      <c r="AA91" s="16" t="s">
        <v>54</v>
      </c>
      <c r="AB91" s="16" t="s">
        <v>60</v>
      </c>
      <c r="AC91" s="16">
        <v>17</v>
      </c>
      <c r="AD91" s="18">
        <v>0.60399999999999998</v>
      </c>
      <c r="AE91" s="16">
        <v>0.2</v>
      </c>
      <c r="AF91" s="16">
        <v>0.2</v>
      </c>
      <c r="AG91" s="16">
        <v>0.25</v>
      </c>
      <c r="AH91" s="16">
        <v>0.2</v>
      </c>
      <c r="AI91" s="16" t="s">
        <v>87</v>
      </c>
    </row>
    <row r="92" spans="1:35" s="13" customFormat="1" x14ac:dyDescent="0.25">
      <c r="A92" s="13" t="s">
        <v>35</v>
      </c>
      <c r="B92" s="13" t="s">
        <v>34</v>
      </c>
      <c r="C92" s="23" t="s">
        <v>69</v>
      </c>
      <c r="D92" s="13">
        <v>3</v>
      </c>
      <c r="E92" s="13" t="s">
        <v>0</v>
      </c>
      <c r="F92" s="13">
        <v>6.5</v>
      </c>
      <c r="G92" s="14">
        <v>1.8</v>
      </c>
      <c r="H92" s="13">
        <v>50</v>
      </c>
      <c r="I92" s="13" t="s">
        <v>26</v>
      </c>
      <c r="J92" s="13">
        <v>3</v>
      </c>
      <c r="K92" s="14">
        <v>7.75</v>
      </c>
      <c r="L92" s="13" t="s">
        <v>29</v>
      </c>
      <c r="M92" s="13">
        <v>2</v>
      </c>
      <c r="N92" s="14">
        <v>5.6</v>
      </c>
      <c r="O92" s="20">
        <v>0.4</v>
      </c>
      <c r="P92" s="13" t="s">
        <v>2</v>
      </c>
      <c r="Q92" s="13">
        <v>1</v>
      </c>
      <c r="R92" s="14">
        <v>1.95</v>
      </c>
      <c r="S92" s="13" t="s">
        <v>3</v>
      </c>
      <c r="T92" s="13">
        <v>2</v>
      </c>
      <c r="U92" s="14">
        <v>0.65</v>
      </c>
      <c r="V92" s="13" t="s">
        <v>61</v>
      </c>
      <c r="W92" s="13">
        <v>0.16600000000000001</v>
      </c>
      <c r="X92" s="13">
        <f t="shared" si="2"/>
        <v>0.33200000000000002</v>
      </c>
      <c r="Y92" s="13">
        <v>33.25</v>
      </c>
      <c r="Z92" s="13" t="s">
        <v>63</v>
      </c>
      <c r="AA92" s="13" t="s">
        <v>62</v>
      </c>
      <c r="AB92" s="13" t="s">
        <v>65</v>
      </c>
      <c r="AC92" s="13">
        <v>18</v>
      </c>
      <c r="AD92" s="15">
        <v>0.84799999999999998</v>
      </c>
      <c r="AE92" s="13">
        <v>0.2</v>
      </c>
      <c r="AF92" s="13">
        <v>0.2</v>
      </c>
      <c r="AG92" s="13">
        <v>0.25</v>
      </c>
      <c r="AH92" s="13">
        <v>0.2</v>
      </c>
      <c r="AI92" s="13" t="s">
        <v>87</v>
      </c>
    </row>
    <row r="93" spans="1:35" s="16" customFormat="1" x14ac:dyDescent="0.25">
      <c r="A93" s="16" t="s">
        <v>35</v>
      </c>
      <c r="B93" s="16" t="s">
        <v>34</v>
      </c>
      <c r="C93" s="24" t="s">
        <v>69</v>
      </c>
      <c r="D93" s="16">
        <v>3</v>
      </c>
      <c r="E93" s="16" t="s">
        <v>0</v>
      </c>
      <c r="F93" s="16">
        <v>6.5</v>
      </c>
      <c r="G93" s="17">
        <v>1.8</v>
      </c>
      <c r="H93" s="16">
        <v>50</v>
      </c>
      <c r="I93" s="16" t="s">
        <v>26</v>
      </c>
      <c r="J93" s="16">
        <v>3</v>
      </c>
      <c r="K93" s="17">
        <v>7.75</v>
      </c>
      <c r="L93" s="16" t="s">
        <v>29</v>
      </c>
      <c r="M93" s="16">
        <v>2</v>
      </c>
      <c r="N93" s="17">
        <v>5.6</v>
      </c>
      <c r="O93" s="21">
        <v>0.4</v>
      </c>
      <c r="P93" s="16" t="s">
        <v>2</v>
      </c>
      <c r="Q93" s="16">
        <v>1</v>
      </c>
      <c r="R93" s="17">
        <v>1.95</v>
      </c>
      <c r="S93" s="16" t="s">
        <v>3</v>
      </c>
      <c r="T93" s="16">
        <v>2</v>
      </c>
      <c r="U93" s="17">
        <v>0.65</v>
      </c>
      <c r="V93" s="16" t="s">
        <v>7</v>
      </c>
      <c r="W93" s="16">
        <v>0.16600000000000001</v>
      </c>
      <c r="X93" s="16">
        <f t="shared" si="2"/>
        <v>0.33200000000000002</v>
      </c>
      <c r="Y93" s="16">
        <v>33.25</v>
      </c>
      <c r="Z93" s="16" t="s">
        <v>64</v>
      </c>
      <c r="AA93" s="16" t="s">
        <v>62</v>
      </c>
      <c r="AB93" s="16" t="s">
        <v>66</v>
      </c>
      <c r="AC93" s="16">
        <v>18</v>
      </c>
      <c r="AD93" s="18">
        <v>0.85299999999999998</v>
      </c>
      <c r="AE93" s="16">
        <v>0.2</v>
      </c>
      <c r="AF93" s="16">
        <v>0.2</v>
      </c>
      <c r="AG93" s="16">
        <v>0.25</v>
      </c>
      <c r="AH93" s="16">
        <v>0.2</v>
      </c>
      <c r="AI93" s="16" t="s">
        <v>87</v>
      </c>
    </row>
    <row r="94" spans="1:35" s="13" customFormat="1" x14ac:dyDescent="0.25">
      <c r="A94" s="13" t="s">
        <v>35</v>
      </c>
      <c r="B94" s="13" t="s">
        <v>34</v>
      </c>
      <c r="C94" s="23" t="s">
        <v>69</v>
      </c>
      <c r="D94" s="13">
        <v>5</v>
      </c>
      <c r="E94" s="13" t="s">
        <v>1</v>
      </c>
      <c r="F94" s="13">
        <v>6.5</v>
      </c>
      <c r="G94" s="14">
        <v>1.8</v>
      </c>
      <c r="H94" s="13">
        <v>50</v>
      </c>
      <c r="I94" s="13" t="s">
        <v>26</v>
      </c>
      <c r="J94" s="13">
        <v>3</v>
      </c>
      <c r="K94" s="14">
        <v>7.75</v>
      </c>
      <c r="L94" s="13" t="s">
        <v>29</v>
      </c>
      <c r="M94" s="13">
        <v>2</v>
      </c>
      <c r="N94" s="14">
        <v>5.6</v>
      </c>
      <c r="O94" s="20">
        <v>0.4</v>
      </c>
      <c r="P94" s="13" t="s">
        <v>2</v>
      </c>
      <c r="Q94" s="13">
        <v>1</v>
      </c>
      <c r="R94" s="14">
        <v>1.95</v>
      </c>
      <c r="S94" s="13" t="s">
        <v>3</v>
      </c>
      <c r="T94" s="13">
        <v>2</v>
      </c>
      <c r="U94" s="14">
        <v>0.65</v>
      </c>
      <c r="V94" s="13" t="s">
        <v>52</v>
      </c>
      <c r="W94" s="13">
        <v>0.16600000000000001</v>
      </c>
      <c r="X94" s="13">
        <f t="shared" si="2"/>
        <v>0.33200000000000002</v>
      </c>
      <c r="Y94" s="13">
        <v>33.25</v>
      </c>
      <c r="Z94" s="13" t="s">
        <v>53</v>
      </c>
      <c r="AA94" s="13" t="s">
        <v>54</v>
      </c>
      <c r="AB94" s="13" t="s">
        <v>58</v>
      </c>
      <c r="AC94" s="13">
        <v>17</v>
      </c>
      <c r="AD94" s="15">
        <v>0.57199999999999995</v>
      </c>
      <c r="AE94" s="13">
        <v>0.2</v>
      </c>
      <c r="AF94" s="13">
        <v>0.2</v>
      </c>
      <c r="AG94" s="13">
        <v>0.25</v>
      </c>
      <c r="AH94" s="13">
        <v>0.2</v>
      </c>
      <c r="AI94" s="13" t="s">
        <v>87</v>
      </c>
    </row>
    <row r="95" spans="1:35" s="16" customFormat="1" x14ac:dyDescent="0.25">
      <c r="A95" s="16" t="s">
        <v>35</v>
      </c>
      <c r="B95" s="16" t="s">
        <v>34</v>
      </c>
      <c r="C95" s="24" t="s">
        <v>69</v>
      </c>
      <c r="D95" s="16">
        <v>5</v>
      </c>
      <c r="E95" s="16" t="s">
        <v>1</v>
      </c>
      <c r="F95" s="16">
        <v>6.5</v>
      </c>
      <c r="G95" s="17">
        <v>1.8</v>
      </c>
      <c r="H95" s="16">
        <v>50</v>
      </c>
      <c r="I95" s="16" t="s">
        <v>26</v>
      </c>
      <c r="J95" s="16">
        <v>3</v>
      </c>
      <c r="K95" s="17">
        <v>7.75</v>
      </c>
      <c r="L95" s="16" t="s">
        <v>29</v>
      </c>
      <c r="M95" s="16">
        <v>2</v>
      </c>
      <c r="N95" s="17">
        <v>5.6</v>
      </c>
      <c r="O95" s="21">
        <v>0.4</v>
      </c>
      <c r="P95" s="16" t="s">
        <v>2</v>
      </c>
      <c r="Q95" s="16">
        <v>1</v>
      </c>
      <c r="R95" s="17">
        <v>1.95</v>
      </c>
      <c r="S95" s="16" t="s">
        <v>3</v>
      </c>
      <c r="T95" s="16">
        <v>2</v>
      </c>
      <c r="U95" s="17">
        <v>0.65</v>
      </c>
      <c r="V95" s="16" t="s">
        <v>6</v>
      </c>
      <c r="W95" s="16">
        <v>0.16600000000000001</v>
      </c>
      <c r="X95" s="16">
        <f t="shared" si="2"/>
        <v>0.33200000000000002</v>
      </c>
      <c r="Y95" s="16">
        <v>33.25</v>
      </c>
      <c r="Z95" s="16" t="s">
        <v>59</v>
      </c>
      <c r="AA95" s="16" t="s">
        <v>54</v>
      </c>
      <c r="AB95" s="16" t="s">
        <v>60</v>
      </c>
      <c r="AC95" s="16">
        <v>17</v>
      </c>
      <c r="AD95" s="18">
        <v>0.60399999999999998</v>
      </c>
      <c r="AE95" s="16">
        <v>0.2</v>
      </c>
      <c r="AF95" s="16">
        <v>0.2</v>
      </c>
      <c r="AG95" s="16">
        <v>0.25</v>
      </c>
      <c r="AH95" s="16">
        <v>0.2</v>
      </c>
      <c r="AI95" s="16" t="s">
        <v>87</v>
      </c>
    </row>
    <row r="96" spans="1:35" s="13" customFormat="1" x14ac:dyDescent="0.25">
      <c r="A96" s="13" t="s">
        <v>35</v>
      </c>
      <c r="B96" s="13" t="s">
        <v>34</v>
      </c>
      <c r="C96" s="23" t="s">
        <v>69</v>
      </c>
      <c r="D96" s="13">
        <v>5</v>
      </c>
      <c r="E96" s="13" t="s">
        <v>1</v>
      </c>
      <c r="F96" s="13">
        <v>6.5</v>
      </c>
      <c r="G96" s="14">
        <v>1.8</v>
      </c>
      <c r="H96" s="13">
        <v>50</v>
      </c>
      <c r="I96" s="13" t="s">
        <v>26</v>
      </c>
      <c r="J96" s="13">
        <v>3</v>
      </c>
      <c r="K96" s="14">
        <v>7.75</v>
      </c>
      <c r="L96" s="13" t="s">
        <v>29</v>
      </c>
      <c r="M96" s="13">
        <v>2</v>
      </c>
      <c r="N96" s="14">
        <v>5.6</v>
      </c>
      <c r="O96" s="20">
        <v>0.4</v>
      </c>
      <c r="P96" s="13" t="s">
        <v>2</v>
      </c>
      <c r="Q96" s="13">
        <v>1</v>
      </c>
      <c r="R96" s="14">
        <v>1.95</v>
      </c>
      <c r="S96" s="13" t="s">
        <v>3</v>
      </c>
      <c r="T96" s="13">
        <v>2</v>
      </c>
      <c r="U96" s="14">
        <v>0.65</v>
      </c>
      <c r="V96" s="13" t="s">
        <v>61</v>
      </c>
      <c r="W96" s="13">
        <v>0.16600000000000001</v>
      </c>
      <c r="X96" s="13">
        <f t="shared" si="2"/>
        <v>0.33200000000000002</v>
      </c>
      <c r="Y96" s="13">
        <v>33.25</v>
      </c>
      <c r="Z96" s="13" t="s">
        <v>63</v>
      </c>
      <c r="AA96" s="13" t="s">
        <v>62</v>
      </c>
      <c r="AB96" s="13" t="s">
        <v>65</v>
      </c>
      <c r="AC96" s="13">
        <v>18</v>
      </c>
      <c r="AD96" s="15">
        <v>0.84799999999999998</v>
      </c>
      <c r="AE96" s="13">
        <v>0.2</v>
      </c>
      <c r="AF96" s="13">
        <v>0.2</v>
      </c>
      <c r="AG96" s="13">
        <v>0.25</v>
      </c>
      <c r="AH96" s="13">
        <v>0.2</v>
      </c>
      <c r="AI96" s="13" t="s">
        <v>87</v>
      </c>
    </row>
    <row r="97" spans="1:35" s="16" customFormat="1" x14ac:dyDescent="0.25">
      <c r="A97" s="16" t="s">
        <v>35</v>
      </c>
      <c r="B97" s="16" t="s">
        <v>34</v>
      </c>
      <c r="C97" s="24" t="s">
        <v>69</v>
      </c>
      <c r="D97" s="16">
        <v>5</v>
      </c>
      <c r="E97" s="16" t="s">
        <v>1</v>
      </c>
      <c r="F97" s="16">
        <v>6.5</v>
      </c>
      <c r="G97" s="17">
        <v>1.8</v>
      </c>
      <c r="H97" s="16">
        <v>30</v>
      </c>
      <c r="I97" s="16" t="s">
        <v>26</v>
      </c>
      <c r="J97" s="16">
        <v>3</v>
      </c>
      <c r="K97" s="17">
        <v>7.75</v>
      </c>
      <c r="L97" s="16" t="s">
        <v>29</v>
      </c>
      <c r="M97" s="16">
        <v>2</v>
      </c>
      <c r="N97" s="17">
        <v>5.6</v>
      </c>
      <c r="O97" s="21">
        <v>0.4</v>
      </c>
      <c r="P97" s="16" t="s">
        <v>2</v>
      </c>
      <c r="Q97" s="16">
        <v>1</v>
      </c>
      <c r="R97" s="17">
        <v>1.95</v>
      </c>
      <c r="S97" s="16" t="s">
        <v>3</v>
      </c>
      <c r="T97" s="16">
        <v>2</v>
      </c>
      <c r="U97" s="17">
        <v>0.65</v>
      </c>
      <c r="V97" s="16" t="s">
        <v>7</v>
      </c>
      <c r="W97" s="16">
        <v>0.16600000000000001</v>
      </c>
      <c r="X97" s="16">
        <f t="shared" si="2"/>
        <v>0.33200000000000002</v>
      </c>
      <c r="Y97" s="16">
        <v>33.25</v>
      </c>
      <c r="Z97" s="16" t="s">
        <v>64</v>
      </c>
      <c r="AA97" s="16" t="s">
        <v>62</v>
      </c>
      <c r="AB97" s="16" t="s">
        <v>66</v>
      </c>
      <c r="AC97" s="16">
        <v>18</v>
      </c>
      <c r="AD97" s="18">
        <v>0.85299999999999998</v>
      </c>
      <c r="AE97" s="16">
        <v>0.2</v>
      </c>
      <c r="AF97" s="16">
        <v>0.2</v>
      </c>
      <c r="AG97" s="16">
        <v>0.25</v>
      </c>
      <c r="AH97" s="16">
        <v>0.2</v>
      </c>
      <c r="AI97" s="16" t="s">
        <v>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RETICOLA </vt:lpstr>
      <vt:lpstr>DATI reticola</vt:lpstr>
      <vt:lpstr>Foglio1</vt:lpstr>
      <vt:lpstr>DATI reticola (2)</vt:lpstr>
      <vt:lpstr>'RETICOLA '!Area_stampa</vt:lpstr>
      <vt:lpstr>'RETICOLA 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Garlatti</dc:creator>
  <cp:lastModifiedBy>Elena Sabbadini</cp:lastModifiedBy>
  <cp:lastPrinted>2026-09-18T08:06:41Z</cp:lastPrinted>
  <dcterms:created xsi:type="dcterms:W3CDTF">2026-06-23T14:24:11Z</dcterms:created>
  <dcterms:modified xsi:type="dcterms:W3CDTF">2026-10-06T11:09:25Z</dcterms:modified>
</cp:coreProperties>
</file>